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小学" sheetId="2" r:id="rId1"/>
    <sheet name="初中" sheetId="1" r:id="rId2"/>
    <sheet name="高中" sheetId="3" r:id="rId3"/>
    <sheet name="Sheet2" sheetId="5" r:id="rId4"/>
    <sheet name="Sheet1" sheetId="4" r:id="rId5"/>
  </sheets>
  <definedNames>
    <definedName name="_xlnm._FilterDatabase" localSheetId="1" hidden="1">初中!$A$3:$AS$137</definedName>
    <definedName name="_xlnm._FilterDatabase" localSheetId="2" hidden="1">高中!$1:$52</definedName>
    <definedName name="_xlnm._FilterDatabase" localSheetId="0" hidden="1">小学!$BA$1:$BA$4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<sst xmlns="http://schemas.openxmlformats.org/spreadsheetml/2006/main" count="8245" uniqueCount="359">
  <si>
    <t>2024年宝山区中小职校输送及参加市、区体育竞赛计分汇总表</t>
  </si>
  <si>
    <t>小学组</t>
  </si>
  <si>
    <t xml:space="preserve"> 备注1：蓝色字体为参赛分，黄色区域是比赛分加参赛分总和</t>
  </si>
  <si>
    <t xml:space="preserve"> 备注2：合计分=输送分 + 七项总分（选取七项最高成绩）+ 田径分 + 跳踢分 + 广播操校运会分 + 市级比赛总分</t>
  </si>
  <si>
    <t>学    校</t>
  </si>
  <si>
    <t>输  送</t>
  </si>
  <si>
    <t>区     级    比    赛</t>
  </si>
  <si>
    <r>
      <rPr>
        <b/>
        <sz val="12"/>
        <rFont val="宋体"/>
        <charset val="134"/>
      </rPr>
      <t>市 级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及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以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上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比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赛</t>
    </r>
  </si>
  <si>
    <t>合计分</t>
  </si>
  <si>
    <t>二线</t>
  </si>
  <si>
    <t>三线</t>
  </si>
  <si>
    <t>乒乓</t>
  </si>
  <si>
    <t>羽毛</t>
  </si>
  <si>
    <t>网球</t>
  </si>
  <si>
    <t>武术</t>
  </si>
  <si>
    <t>啦啦操</t>
  </si>
  <si>
    <t>桥牌</t>
  </si>
  <si>
    <t>国际象棋</t>
  </si>
  <si>
    <t>围棋</t>
  </si>
  <si>
    <t>象棋</t>
  </si>
  <si>
    <t>手球</t>
  </si>
  <si>
    <t>游泳</t>
  </si>
  <si>
    <t>击剑</t>
  </si>
  <si>
    <t>篮球</t>
  </si>
  <si>
    <t>足球</t>
  </si>
  <si>
    <t>七项总分</t>
  </si>
  <si>
    <t>田径</t>
  </si>
  <si>
    <t xml:space="preserve">跳踢 </t>
  </si>
  <si>
    <t>广播操校运会</t>
  </si>
  <si>
    <t>田径、自行车</t>
  </si>
  <si>
    <t>羽毛球</t>
  </si>
  <si>
    <t>游泳、铁三</t>
  </si>
  <si>
    <t>健身操   啦啦操</t>
  </si>
  <si>
    <t>射箭</t>
  </si>
  <si>
    <t>武术操</t>
  </si>
  <si>
    <t>棒垒球</t>
  </si>
  <si>
    <t>阳光伙伴</t>
  </si>
  <si>
    <t>跳踢、攀岩</t>
  </si>
  <si>
    <t>象棋国跳</t>
  </si>
  <si>
    <t xml:space="preserve">柔道跆拳道空手道 </t>
  </si>
  <si>
    <t>阳大联赛趣味定向</t>
  </si>
  <si>
    <t>无线电</t>
  </si>
  <si>
    <t>围棋五子棋</t>
  </si>
  <si>
    <t>龙文化</t>
  </si>
  <si>
    <t>广播体操阳光体育</t>
  </si>
  <si>
    <t>阳光大联赛</t>
  </si>
  <si>
    <t>趣味运动会</t>
  </si>
  <si>
    <t>冬季长跑</t>
  </si>
  <si>
    <t>排球</t>
  </si>
  <si>
    <t>比赛总分</t>
  </si>
  <si>
    <t>一中心</t>
  </si>
  <si>
    <t/>
  </si>
  <si>
    <t>淞一小学</t>
  </si>
  <si>
    <t>同泰小学</t>
  </si>
  <si>
    <t>水产路小学</t>
  </si>
  <si>
    <t xml:space="preserve">      </t>
  </si>
  <si>
    <t>海滨小学</t>
  </si>
  <si>
    <t>永清小学</t>
  </si>
  <si>
    <t>淞滨小学</t>
  </si>
  <si>
    <t>泗东小学</t>
  </si>
  <si>
    <t>和衷小学</t>
  </si>
  <si>
    <t>实验小学</t>
  </si>
  <si>
    <t>广育小学</t>
  </si>
  <si>
    <t>宝林三小</t>
  </si>
  <si>
    <t xml:space="preserve"> </t>
  </si>
  <si>
    <t>三中心</t>
  </si>
  <si>
    <t>红星小学</t>
  </si>
  <si>
    <t>长江路小学</t>
  </si>
  <si>
    <t>通河新村小学</t>
  </si>
  <si>
    <t>通河二小</t>
  </si>
  <si>
    <t>通河三小</t>
  </si>
  <si>
    <t>呼玛小学</t>
  </si>
  <si>
    <t>虎林路小学</t>
  </si>
  <si>
    <t>泗塘新村</t>
  </si>
  <si>
    <t>新民实验</t>
  </si>
  <si>
    <t>月浦二小</t>
  </si>
  <si>
    <t>月浦三小</t>
  </si>
  <si>
    <t>乐业小学</t>
  </si>
  <si>
    <t>同达小学</t>
  </si>
  <si>
    <t>石洞口小学</t>
  </si>
  <si>
    <t>大场镇小学</t>
  </si>
  <si>
    <t>宝虹小学</t>
  </si>
  <si>
    <t>罗阳小学</t>
  </si>
  <si>
    <t>美罗一小</t>
  </si>
  <si>
    <t>江湾中心校</t>
  </si>
  <si>
    <t>高境科创（高境二小）</t>
  </si>
  <si>
    <t>高境三小</t>
  </si>
  <si>
    <t>大场中心小学</t>
  </si>
  <si>
    <t>大华小学</t>
  </si>
  <si>
    <t>大华二小</t>
  </si>
  <si>
    <t>行知小学</t>
  </si>
  <si>
    <t>嘉华小学</t>
  </si>
  <si>
    <t>祁连中心</t>
  </si>
  <si>
    <t>上海大学附属小学</t>
  </si>
  <si>
    <t>中环实验小学</t>
  </si>
  <si>
    <t>二中心</t>
  </si>
  <si>
    <t>通河四小</t>
  </si>
  <si>
    <t>虎林三小</t>
  </si>
  <si>
    <t>淞南中心校</t>
  </si>
  <si>
    <t>淞南二小</t>
  </si>
  <si>
    <t>杨行中心校</t>
  </si>
  <si>
    <t xml:space="preserve">顾村中心校    </t>
  </si>
  <si>
    <t>泰和新城</t>
  </si>
  <si>
    <t>共富新村小学</t>
  </si>
  <si>
    <t>菊泉学校</t>
  </si>
  <si>
    <t>盛桥中心校</t>
  </si>
  <si>
    <t>罗店中心校</t>
  </si>
  <si>
    <t>罗南中心校</t>
  </si>
  <si>
    <t>罗泾中心校</t>
  </si>
  <si>
    <t>申华小学</t>
  </si>
  <si>
    <t>民办杨东</t>
  </si>
  <si>
    <t>民办杨行（杨行小学）</t>
  </si>
  <si>
    <t>民办肖泾</t>
  </si>
  <si>
    <t>民办山海</t>
  </si>
  <si>
    <t>罗希小学</t>
  </si>
  <si>
    <t xml:space="preserve"> 民办顾教</t>
  </si>
  <si>
    <t>民办益钢</t>
  </si>
  <si>
    <t>华师实验学校</t>
  </si>
  <si>
    <t>宝钢新世纪</t>
  </si>
  <si>
    <t>宝教实验(教院实验）</t>
  </si>
  <si>
    <t>吴淞实验</t>
  </si>
  <si>
    <t>华师实验（华宝实验）</t>
  </si>
  <si>
    <t>经纬实验</t>
  </si>
  <si>
    <t>馨家园校</t>
  </si>
  <si>
    <t>上海农场</t>
  </si>
  <si>
    <t>鹿鸣学校</t>
  </si>
  <si>
    <t>上大附校</t>
  </si>
  <si>
    <t>大华新城</t>
  </si>
  <si>
    <t>共富实验</t>
  </si>
  <si>
    <t>杨泰实验</t>
  </si>
  <si>
    <t>天馨学校</t>
  </si>
  <si>
    <t>月浦实验</t>
  </si>
  <si>
    <t>日日学校</t>
  </si>
  <si>
    <t>锦秋学校</t>
  </si>
  <si>
    <t>月浦中心</t>
  </si>
  <si>
    <t>同洲模范学校</t>
  </si>
  <si>
    <t>教会实验</t>
  </si>
  <si>
    <t>刘行新华实验</t>
  </si>
  <si>
    <t>庙行实验</t>
  </si>
  <si>
    <t>行知外国语学校</t>
  </si>
  <si>
    <t>顾村实验学校</t>
  </si>
  <si>
    <t>上师大附属宝山实验</t>
  </si>
  <si>
    <t>上外附属宝山双语</t>
  </si>
  <si>
    <t>宝山潜溪</t>
  </si>
  <si>
    <t>上大附属宝山外国语</t>
  </si>
  <si>
    <t>南大实验</t>
  </si>
  <si>
    <t>永清路小学</t>
  </si>
  <si>
    <t>宝山实验学校</t>
  </si>
  <si>
    <t>上海大学附属中学实验学校</t>
  </si>
  <si>
    <t>宝山实验小学罗泾分校</t>
  </si>
  <si>
    <t>宝山区第二实验学校</t>
  </si>
  <si>
    <t>民办至德</t>
  </si>
  <si>
    <t>顾村科技园学校</t>
  </si>
  <si>
    <t>宝山世外</t>
  </si>
  <si>
    <t>求真实验</t>
  </si>
  <si>
    <t>淞谊实验</t>
  </si>
  <si>
    <t>行知附属宝山实验</t>
  </si>
  <si>
    <t>华师附属宝山宝杨实验</t>
  </si>
  <si>
    <t>存志附属宝山实验</t>
  </si>
  <si>
    <t>世外附属大华实验</t>
  </si>
  <si>
    <t>青秀实验</t>
  </si>
  <si>
    <t>陈伯吹罗店实验</t>
  </si>
  <si>
    <t>世外美兰湖实验</t>
  </si>
  <si>
    <t>藻北小学</t>
  </si>
  <si>
    <t>厚仁小学</t>
  </si>
  <si>
    <t>民办华耀实验</t>
  </si>
  <si>
    <t>金瑞学校</t>
  </si>
  <si>
    <t>泗塘小学</t>
  </si>
  <si>
    <t>学会实验</t>
  </si>
  <si>
    <t>上附实验</t>
  </si>
  <si>
    <t>初中组</t>
  </si>
  <si>
    <t xml:space="preserve">备注1：蓝色字体为参赛分，黄色区域是比赛分加参赛分总和 </t>
  </si>
  <si>
    <t>输 送</t>
  </si>
  <si>
    <t>市 级 及 以 上 比 赛</t>
  </si>
  <si>
    <t>武术跆拳道</t>
  </si>
  <si>
    <t>跳踢</t>
  </si>
  <si>
    <t>足球、匹克球</t>
  </si>
  <si>
    <t>游泳水球</t>
  </si>
  <si>
    <t>乒乓球、网球</t>
  </si>
  <si>
    <t>龙文化、龙狮</t>
  </si>
  <si>
    <t>击剑、射箭</t>
  </si>
  <si>
    <t>阳光大联赛趣味定向</t>
  </si>
  <si>
    <t>空手道</t>
  </si>
  <si>
    <t>柔道跆拳道</t>
  </si>
  <si>
    <t>跳踢、体育舞蹈、跳绳、健美操</t>
  </si>
  <si>
    <t>手球水球</t>
  </si>
  <si>
    <t>国际象棋、跳棋、象棋</t>
  </si>
  <si>
    <t>举重、武术</t>
  </si>
  <si>
    <t>高山滑雪、武术操</t>
  </si>
  <si>
    <t>阳光大联赛冬季长跑、广播操、啦啦操、健身操</t>
  </si>
  <si>
    <t>市级比赛总分</t>
  </si>
  <si>
    <t>淞谊中学</t>
  </si>
  <si>
    <t>宝教实验</t>
  </si>
  <si>
    <t>海滨二中</t>
  </si>
  <si>
    <t>吴淞初级</t>
  </si>
  <si>
    <t>求真中学</t>
  </si>
  <si>
    <t>泗塘中学</t>
  </si>
  <si>
    <t xml:space="preserve">    </t>
  </si>
  <si>
    <t>虎林中学</t>
  </si>
  <si>
    <t>呼玛中学</t>
  </si>
  <si>
    <t>华师实验</t>
  </si>
  <si>
    <t>吴淞二中</t>
  </si>
  <si>
    <t>月浦中学</t>
  </si>
  <si>
    <t>大场中学</t>
  </si>
  <si>
    <t>馨家园</t>
  </si>
  <si>
    <t xml:space="preserve"> -</t>
  </si>
  <si>
    <t>杨行中学</t>
  </si>
  <si>
    <t>盛桥中学</t>
  </si>
  <si>
    <t>罗泾中学</t>
  </si>
  <si>
    <t>大华中学</t>
  </si>
  <si>
    <t>高境四中</t>
  </si>
  <si>
    <t>长江二中</t>
  </si>
  <si>
    <t>泗塘二中</t>
  </si>
  <si>
    <t>刘行新华</t>
  </si>
  <si>
    <t>罗南中学</t>
  </si>
  <si>
    <t>陈伯吹（罗店实验）</t>
  </si>
  <si>
    <t>和衷中学</t>
  </si>
  <si>
    <t>民办交华</t>
  </si>
  <si>
    <t>顾村中学</t>
  </si>
  <si>
    <t>行知实验</t>
  </si>
  <si>
    <t>同洲模范</t>
  </si>
  <si>
    <t>罗店中学</t>
  </si>
  <si>
    <t>罗店二中</t>
  </si>
  <si>
    <t>乐之中学</t>
  </si>
  <si>
    <t>美兰湖校</t>
  </si>
  <si>
    <t>上海世外教育附属宝山大华实验学校</t>
  </si>
  <si>
    <t>上外附属宝山双语学校</t>
  </si>
  <si>
    <t>上大附属外国语学校</t>
  </si>
  <si>
    <t>教育学院附属中学</t>
  </si>
  <si>
    <t>宝山实验</t>
  </si>
  <si>
    <t>宝山中学</t>
  </si>
  <si>
    <t>民办至德实验</t>
  </si>
  <si>
    <t>顾村科技园</t>
  </si>
  <si>
    <t>华师附属宝山宝杨实验学校</t>
  </si>
  <si>
    <t>存志宝山</t>
  </si>
  <si>
    <t>顾村实验</t>
  </si>
  <si>
    <t>上大附属中学实验</t>
  </si>
  <si>
    <t>上师附属宝山实验</t>
  </si>
  <si>
    <t>潜溪学校</t>
  </si>
  <si>
    <t>求真南校</t>
  </si>
  <si>
    <t>行知外国语</t>
  </si>
  <si>
    <t>华耀宝山实验</t>
  </si>
  <si>
    <t>民办宝莲</t>
  </si>
  <si>
    <t>宝山实验高境分校</t>
  </si>
  <si>
    <t>宝二实验</t>
  </si>
  <si>
    <t>求真北校</t>
  </si>
  <si>
    <t>新江湾实验</t>
  </si>
  <si>
    <t>高中组</t>
  </si>
  <si>
    <t xml:space="preserve">备注：蓝色字体为参赛分，黄色区域是比赛分加参赛分总和 </t>
  </si>
  <si>
    <t>一线</t>
  </si>
  <si>
    <t>篮球、排球</t>
  </si>
  <si>
    <t>网球旱地冰球</t>
  </si>
  <si>
    <t>柔道、跆拳道</t>
  </si>
  <si>
    <t>手球  棒球</t>
  </si>
  <si>
    <t>象棋、桥牌、国际象棋</t>
  </si>
  <si>
    <t>l啦啦操健身操</t>
  </si>
  <si>
    <t>阳光大联赛广播操、冬季长跑</t>
  </si>
  <si>
    <t>行知中学</t>
  </si>
  <si>
    <t>吴淞中学</t>
  </si>
  <si>
    <t>上大附中</t>
  </si>
  <si>
    <t>通河中学</t>
  </si>
  <si>
    <t>高境一中</t>
  </si>
  <si>
    <t>海滨中学</t>
  </si>
  <si>
    <t>淞浦中学</t>
  </si>
  <si>
    <t>行中中学</t>
  </si>
  <si>
    <t>宝山职校</t>
  </si>
  <si>
    <t>鸿文国际职高</t>
  </si>
  <si>
    <t>上师大附属中学宝山分校</t>
  </si>
  <si>
    <t>华耀高级中学</t>
  </si>
  <si>
    <t xml:space="preserve">宝山世外 </t>
  </si>
  <si>
    <t>存志高级中学</t>
  </si>
  <si>
    <t>创艺高级中学</t>
  </si>
  <si>
    <t>维尚高级中学</t>
  </si>
  <si>
    <t>高中</t>
  </si>
  <si>
    <t>团体总分</t>
  </si>
  <si>
    <t>团体名次</t>
  </si>
  <si>
    <t>30秒双摇</t>
  </si>
  <si>
    <t>3分钟单摇</t>
  </si>
  <si>
    <t>1分钟双人跳</t>
  </si>
  <si>
    <t>长绳（A）</t>
  </si>
  <si>
    <t>长绳（B）</t>
  </si>
  <si>
    <t>3分钟快速踢（高中对踢）</t>
  </si>
  <si>
    <t>耐力踢</t>
  </si>
  <si>
    <t>3*40秒交互长绳速度</t>
  </si>
  <si>
    <t>花样跳绳自编动作</t>
  </si>
  <si>
    <t>单位</t>
  </si>
  <si>
    <t>成绩</t>
  </si>
  <si>
    <t>合计</t>
  </si>
  <si>
    <t>名次</t>
  </si>
  <si>
    <t>得分</t>
  </si>
  <si>
    <t>男1</t>
  </si>
  <si>
    <t>女1</t>
  </si>
  <si>
    <t>对踢1</t>
  </si>
  <si>
    <t>男2</t>
  </si>
  <si>
    <t>女2</t>
  </si>
  <si>
    <t>对踢2</t>
  </si>
  <si>
    <t>宝新世纪</t>
  </si>
  <si>
    <t>宝教附中</t>
  </si>
  <si>
    <t>高境三中</t>
  </si>
  <si>
    <t>华师宝实</t>
  </si>
  <si>
    <t>民办和衷</t>
  </si>
  <si>
    <t>民办锦秋</t>
  </si>
  <si>
    <t>行知二中</t>
  </si>
  <si>
    <t>陈伯吹</t>
  </si>
  <si>
    <t>杨行小学</t>
  </si>
  <si>
    <t>永清路小</t>
  </si>
  <si>
    <t>高境二小</t>
  </si>
  <si>
    <t>民办顾教</t>
  </si>
  <si>
    <t>杨东小学</t>
  </si>
  <si>
    <t>淞南中心</t>
  </si>
  <si>
    <t>中环实验</t>
  </si>
  <si>
    <t>上大附小</t>
  </si>
  <si>
    <t>二中心小</t>
  </si>
  <si>
    <t>江湾中心</t>
  </si>
  <si>
    <t>石洞口小</t>
  </si>
  <si>
    <t>宝教院实验</t>
  </si>
  <si>
    <t>罗南中心</t>
  </si>
  <si>
    <t>长江路小</t>
  </si>
  <si>
    <t>淞滨路小</t>
  </si>
  <si>
    <t>大场镇小</t>
  </si>
  <si>
    <t>虎林路小</t>
  </si>
  <si>
    <t>顾村中心</t>
  </si>
  <si>
    <t>水产路小</t>
  </si>
  <si>
    <t>呼玛路小</t>
  </si>
  <si>
    <t>通河新村</t>
  </si>
  <si>
    <t>杨行中心</t>
  </si>
  <si>
    <t>同泰路小</t>
  </si>
  <si>
    <t>共富新村</t>
  </si>
  <si>
    <t>盛桥中心</t>
  </si>
  <si>
    <t>大场中心</t>
  </si>
  <si>
    <t>罗店中心</t>
  </si>
  <si>
    <t>罗泾中心</t>
  </si>
  <si>
    <t>2017年宝山区中小职校田径锦标赛初中组团体总分表</t>
  </si>
  <si>
    <t>单 位</t>
  </si>
  <si>
    <t>200米</t>
  </si>
  <si>
    <t>400米</t>
  </si>
  <si>
    <t>800米</t>
  </si>
  <si>
    <t>1500米</t>
  </si>
  <si>
    <t>3000米</t>
  </si>
  <si>
    <t>110/100米栏</t>
  </si>
  <si>
    <t>跳高</t>
  </si>
  <si>
    <t>跳远</t>
  </si>
  <si>
    <t>三级跳远</t>
  </si>
  <si>
    <t>铅球</t>
  </si>
  <si>
    <t>铁饼</t>
  </si>
  <si>
    <t>标枪</t>
  </si>
  <si>
    <t>4*100米接力</t>
  </si>
  <si>
    <t>男团</t>
  </si>
  <si>
    <t>女团</t>
  </si>
  <si>
    <t>男</t>
  </si>
  <si>
    <t>女</t>
  </si>
  <si>
    <t>教育附中</t>
  </si>
  <si>
    <t>华师杨行</t>
  </si>
  <si>
    <t>陈伯吹校</t>
  </si>
  <si>
    <t>教育实验</t>
  </si>
  <si>
    <t>交华中学</t>
  </si>
  <si>
    <t>上师经纬</t>
  </si>
  <si>
    <t>少体校</t>
  </si>
  <si>
    <t>华师宝山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</si>
</sst>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56"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Verdana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2"/>
      <color rgb="FF000000"/>
      <name val="Verdana"/>
      <charset val="134"/>
    </font>
    <font>
      <b/>
      <sz val="11"/>
      <color indexed="8"/>
      <name val="宋体"/>
      <charset val="134"/>
    </font>
    <font>
      <sz val="6"/>
      <color rgb="FF000000"/>
      <name val="宋体"/>
      <charset val="134"/>
    </font>
    <font>
      <sz val="6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16"/>
      <name val="宋体"/>
      <charset val="134"/>
    </font>
    <font>
      <sz val="11"/>
      <color indexed="16"/>
      <name val="宋体"/>
      <charset val="134"/>
    </font>
    <font>
      <b/>
      <sz val="11"/>
      <color indexed="16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8"/>
      <color indexed="12"/>
      <name val="宋体"/>
      <charset val="134"/>
    </font>
    <font>
      <sz val="8"/>
      <color indexed="62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sz val="8"/>
      <color indexed="48"/>
      <name val="宋体"/>
      <charset val="134"/>
    </font>
    <font>
      <sz val="8"/>
      <color theme="3" tint="0.39967040009765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indexed="48"/>
      <name val="宋体"/>
      <charset val="134"/>
    </font>
    <font>
      <b/>
      <sz val="9"/>
      <name val="宋体"/>
      <charset val="134"/>
    </font>
    <font>
      <sz val="8"/>
      <color rgb="FFFF0000"/>
      <name val="宋体"/>
      <charset val="134"/>
    </font>
    <font>
      <b/>
      <sz val="10"/>
      <name val="宋体"/>
      <charset val="134"/>
    </font>
    <font>
      <sz val="8"/>
      <color theme="4"/>
      <name val="宋体"/>
      <charset val="134"/>
    </font>
    <font>
      <sz val="12"/>
      <color rgb="FFFF0000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/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/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/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/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ck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6" borderId="12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7" applyNumberFormat="0" applyFill="0" applyAlignment="0" applyProtection="0">
      <alignment vertical="center"/>
    </xf>
    <xf numFmtId="0" fontId="43" fillId="0" borderId="127" applyNumberFormat="0" applyFill="0" applyAlignment="0" applyProtection="0">
      <alignment vertical="center"/>
    </xf>
    <xf numFmtId="0" fontId="44" fillId="0" borderId="12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129" applyNumberFormat="0" applyAlignment="0" applyProtection="0">
      <alignment vertical="center"/>
    </xf>
    <xf numFmtId="0" fontId="46" fillId="8" borderId="130" applyNumberFormat="0" applyAlignment="0" applyProtection="0">
      <alignment vertical="center"/>
    </xf>
    <xf numFmtId="0" fontId="47" fillId="8" borderId="129" applyNumberFormat="0" applyAlignment="0" applyProtection="0">
      <alignment vertical="center"/>
    </xf>
    <xf numFmtId="0" fontId="48" fillId="9" borderId="131" applyNumberFormat="0" applyAlignment="0" applyProtection="0">
      <alignment vertical="center"/>
    </xf>
    <xf numFmtId="0" fontId="49" fillId="0" borderId="132" applyNumberFormat="0" applyFill="0" applyAlignment="0" applyProtection="0">
      <alignment vertical="center"/>
    </xf>
    <xf numFmtId="0" fontId="50" fillId="0" borderId="133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2" fillId="2" borderId="1" xfId="50" applyFont="1" applyFill="1" applyBorder="1" applyAlignment="1">
      <alignment horizontal="center" vertical="top" wrapText="1"/>
    </xf>
    <xf numFmtId="0" fontId="3" fillId="0" borderId="2" xfId="50" applyNumberFormat="1" applyFont="1" applyBorder="1" applyAlignment="1">
      <alignment horizontal="center" vertical="center"/>
    </xf>
    <xf numFmtId="1" fontId="3" fillId="0" borderId="3" xfId="50" applyNumberFormat="1" applyFont="1" applyBorder="1" applyAlignment="1">
      <alignment horizontal="center" vertical="center"/>
    </xf>
    <xf numFmtId="1" fontId="3" fillId="0" borderId="4" xfId="50" applyNumberFormat="1" applyFont="1" applyBorder="1" applyAlignment="1">
      <alignment horizontal="center" vertical="center"/>
    </xf>
    <xf numFmtId="0" fontId="4" fillId="2" borderId="5" xfId="50" applyNumberFormat="1" applyFont="1" applyFill="1" applyBorder="1" applyAlignment="1"/>
    <xf numFmtId="0" fontId="4" fillId="2" borderId="6" xfId="50" applyNumberFormat="1" applyFont="1" applyFill="1" applyBorder="1" applyAlignment="1"/>
    <xf numFmtId="0" fontId="3" fillId="2" borderId="6" xfId="50" applyNumberFormat="1" applyFont="1" applyFill="1" applyBorder="1" applyAlignment="1"/>
    <xf numFmtId="0" fontId="3" fillId="2" borderId="7" xfId="50" applyNumberFormat="1" applyFont="1" applyFill="1" applyBorder="1" applyAlignment="1"/>
    <xf numFmtId="1" fontId="3" fillId="2" borderId="8" xfId="50" applyNumberFormat="1" applyFont="1" applyFill="1" applyBorder="1" applyAlignment="1">
      <alignment horizontal="left" vertical="top"/>
    </xf>
    <xf numFmtId="1" fontId="3" fillId="2" borderId="9" xfId="50" applyNumberFormat="1" applyFont="1" applyFill="1" applyBorder="1" applyAlignment="1">
      <alignment horizontal="right"/>
    </xf>
    <xf numFmtId="1" fontId="3" fillId="2" borderId="10" xfId="50" applyNumberFormat="1" applyFont="1" applyFill="1" applyBorder="1" applyAlignment="1">
      <alignment horizontal="right"/>
    </xf>
    <xf numFmtId="1" fontId="3" fillId="2" borderId="11" xfId="50" applyNumberFormat="1" applyFont="1" applyFill="1" applyBorder="1" applyAlignment="1">
      <alignment horizontal="left" vertical="top"/>
    </xf>
    <xf numFmtId="1" fontId="3" fillId="2" borderId="12" xfId="50" applyNumberFormat="1" applyFont="1" applyFill="1" applyBorder="1" applyAlignment="1">
      <alignment horizontal="right"/>
    </xf>
    <xf numFmtId="1" fontId="3" fillId="2" borderId="13" xfId="50" applyNumberFormat="1" applyFont="1" applyFill="1" applyBorder="1" applyAlignment="1">
      <alignment horizontal="right"/>
    </xf>
    <xf numFmtId="1" fontId="3" fillId="2" borderId="14" xfId="50" applyNumberFormat="1" applyFont="1" applyFill="1" applyBorder="1" applyAlignment="1">
      <alignment horizontal="left" vertical="top"/>
    </xf>
    <xf numFmtId="1" fontId="3" fillId="2" borderId="15" xfId="50" applyNumberFormat="1" applyFont="1" applyFill="1" applyBorder="1" applyAlignment="1">
      <alignment horizontal="right"/>
    </xf>
    <xf numFmtId="1" fontId="3" fillId="2" borderId="16" xfId="50" applyNumberFormat="1" applyFont="1" applyFill="1" applyBorder="1" applyAlignment="1">
      <alignment horizontal="right"/>
    </xf>
    <xf numFmtId="0" fontId="5" fillId="0" borderId="2" xfId="50" applyNumberFormat="1" applyFont="1" applyBorder="1" applyAlignment="1">
      <alignment horizontal="center" vertical="center"/>
    </xf>
    <xf numFmtId="1" fontId="5" fillId="0" borderId="3" xfId="50" applyNumberFormat="1" applyFont="1" applyBorder="1" applyAlignment="1">
      <alignment horizontal="center" vertical="center"/>
    </xf>
    <xf numFmtId="0" fontId="6" fillId="0" borderId="2" xfId="50" applyNumberFormat="1" applyFont="1" applyBorder="1" applyAlignment="1">
      <alignment horizontal="center" vertical="center"/>
    </xf>
    <xf numFmtId="1" fontId="6" fillId="0" borderId="3" xfId="50" applyNumberFormat="1" applyFont="1" applyBorder="1" applyAlignment="1">
      <alignment horizontal="center" vertical="center"/>
    </xf>
    <xf numFmtId="0" fontId="7" fillId="2" borderId="5" xfId="50" applyNumberFormat="1" applyFont="1" applyFill="1" applyBorder="1" applyAlignment="1"/>
    <xf numFmtId="0" fontId="7" fillId="2" borderId="6" xfId="50" applyNumberFormat="1" applyFont="1" applyFill="1" applyBorder="1" applyAlignment="1"/>
    <xf numFmtId="1" fontId="6" fillId="2" borderId="8" xfId="50" applyNumberFormat="1" applyFont="1" applyFill="1" applyBorder="1" applyAlignment="1">
      <alignment horizontal="left" vertical="top"/>
    </xf>
    <xf numFmtId="1" fontId="6" fillId="2" borderId="9" xfId="50" applyNumberFormat="1" applyFont="1" applyFill="1" applyBorder="1" applyAlignment="1">
      <alignment horizontal="right"/>
    </xf>
    <xf numFmtId="1" fontId="6" fillId="2" borderId="11" xfId="50" applyNumberFormat="1" applyFont="1" applyFill="1" applyBorder="1" applyAlignment="1">
      <alignment horizontal="left" vertical="top"/>
    </xf>
    <xf numFmtId="1" fontId="6" fillId="2" borderId="12" xfId="50" applyNumberFormat="1" applyFont="1" applyFill="1" applyBorder="1" applyAlignment="1">
      <alignment horizontal="right"/>
    </xf>
    <xf numFmtId="1" fontId="6" fillId="2" borderId="14" xfId="50" applyNumberFormat="1" applyFont="1" applyFill="1" applyBorder="1" applyAlignment="1">
      <alignment horizontal="left" vertical="top"/>
    </xf>
    <xf numFmtId="1" fontId="6" fillId="2" borderId="15" xfId="50" applyNumberFormat="1" applyFont="1" applyFill="1" applyBorder="1" applyAlignment="1">
      <alignment horizontal="right"/>
    </xf>
    <xf numFmtId="0" fontId="8" fillId="0" borderId="1" xfId="66" applyFont="1" applyBorder="1" applyAlignment="1">
      <alignment horizontal="center" vertical="top" wrapText="1"/>
    </xf>
    <xf numFmtId="0" fontId="2" fillId="0" borderId="1" xfId="66" applyFont="1" applyBorder="1" applyAlignment="1">
      <alignment horizontal="center" vertical="top" wrapText="1"/>
    </xf>
    <xf numFmtId="0" fontId="5" fillId="0" borderId="17" xfId="66" applyNumberFormat="1" applyFont="1" applyFill="1" applyBorder="1" applyAlignment="1">
      <alignment horizontal="center" vertical="center"/>
    </xf>
    <xf numFmtId="0" fontId="0" fillId="0" borderId="18" xfId="66" applyFont="1" applyBorder="1" applyAlignment="1">
      <alignment horizontal="center" vertical="center" wrapText="1"/>
    </xf>
    <xf numFmtId="0" fontId="9" fillId="0" borderId="3" xfId="66" applyNumberFormat="1" applyFont="1" applyFill="1" applyBorder="1" applyAlignment="1">
      <alignment horizontal="center" vertical="center" wrapText="1"/>
    </xf>
    <xf numFmtId="0" fontId="5" fillId="0" borderId="19" xfId="66" applyNumberFormat="1" applyFont="1" applyFill="1" applyBorder="1" applyAlignment="1">
      <alignment horizontal="center"/>
    </xf>
    <xf numFmtId="1" fontId="5" fillId="0" borderId="20" xfId="66" applyNumberFormat="1" applyFont="1" applyFill="1" applyBorder="1" applyAlignment="1">
      <alignment horizontal="center"/>
    </xf>
    <xf numFmtId="0" fontId="10" fillId="0" borderId="2" xfId="50" applyNumberFormat="1" applyFont="1" applyBorder="1" applyAlignment="1">
      <alignment horizontal="center" vertical="center"/>
    </xf>
    <xf numFmtId="1" fontId="11" fillId="0" borderId="3" xfId="50" applyNumberFormat="1" applyFont="1" applyBorder="1" applyAlignment="1">
      <alignment horizontal="center" vertical="center"/>
    </xf>
    <xf numFmtId="0" fontId="12" fillId="2" borderId="21" xfId="50" applyNumberFormat="1" applyFont="1" applyFill="1" applyBorder="1" applyAlignment="1">
      <alignment horizontal="center" vertical="center" wrapText="1"/>
    </xf>
    <xf numFmtId="0" fontId="5" fillId="2" borderId="6" xfId="50" applyNumberFormat="1" applyFont="1" applyFill="1" applyBorder="1" applyAlignment="1"/>
    <xf numFmtId="0" fontId="5" fillId="2" borderId="5" xfId="50" applyNumberFormat="1" applyFont="1" applyFill="1" applyBorder="1" applyAlignment="1"/>
    <xf numFmtId="1" fontId="12" fillId="2" borderId="22" xfId="50" applyNumberFormat="1" applyFont="1" applyFill="1" applyBorder="1" applyAlignment="1">
      <alignment horizontal="center" vertical="center" wrapText="1"/>
    </xf>
    <xf numFmtId="1" fontId="6" fillId="2" borderId="23" xfId="50" applyNumberFormat="1" applyFont="1" applyFill="1" applyBorder="1" applyAlignment="1">
      <alignment horizontal="center"/>
    </xf>
    <xf numFmtId="1" fontId="6" fillId="2" borderId="24" xfId="50" applyNumberFormat="1" applyFont="1" applyFill="1" applyBorder="1" applyAlignment="1">
      <alignment horizontal="center"/>
    </xf>
    <xf numFmtId="0" fontId="12" fillId="2" borderId="19" xfId="50" applyNumberFormat="1" applyFont="1" applyFill="1" applyBorder="1" applyAlignment="1">
      <alignment horizontal="center" vertical="center" wrapText="1"/>
    </xf>
    <xf numFmtId="0" fontId="13" fillId="2" borderId="25" xfId="50" applyNumberFormat="1" applyFont="1" applyFill="1" applyBorder="1" applyAlignment="1">
      <alignment horizontal="center" vertical="center" wrapText="1"/>
    </xf>
    <xf numFmtId="0" fontId="5" fillId="2" borderId="20" xfId="50" applyNumberFormat="1" applyFont="1" applyFill="1" applyBorder="1" applyAlignment="1">
      <alignment horizontal="center" vertical="center" wrapText="1"/>
    </xf>
    <xf numFmtId="1" fontId="12" fillId="2" borderId="5" xfId="50" applyNumberFormat="1" applyFont="1" applyFill="1" applyBorder="1" applyAlignment="1">
      <alignment horizontal="center" vertical="center" wrapText="1"/>
    </xf>
    <xf numFmtId="0" fontId="13" fillId="2" borderId="26" xfId="50" applyNumberFormat="1" applyFont="1" applyFill="1" applyBorder="1" applyAlignment="1">
      <alignment horizontal="center" vertical="center" wrapText="1"/>
    </xf>
    <xf numFmtId="1" fontId="5" fillId="2" borderId="6" xfId="50" applyNumberFormat="1" applyFont="1" applyFill="1" applyBorder="1" applyAlignment="1">
      <alignment horizontal="center" vertical="center" wrapText="1"/>
    </xf>
    <xf numFmtId="1" fontId="6" fillId="2" borderId="8" xfId="50" applyNumberFormat="1" applyFont="1" applyFill="1" applyBorder="1" applyAlignment="1">
      <alignment horizontal="center"/>
    </xf>
    <xf numFmtId="0" fontId="6" fillId="2" borderId="27" xfId="50" applyNumberFormat="1" applyFont="1" applyFill="1" applyBorder="1" applyAlignment="1">
      <alignment horizontal="center"/>
    </xf>
    <xf numFmtId="1" fontId="3" fillId="0" borderId="9" xfId="50" applyNumberFormat="1" applyFont="1" applyBorder="1" applyAlignment="1">
      <alignment horizontal="center" vertical="center"/>
    </xf>
    <xf numFmtId="1" fontId="6" fillId="2" borderId="11" xfId="50" applyNumberFormat="1" applyFont="1" applyFill="1" applyBorder="1" applyAlignment="1">
      <alignment horizontal="center"/>
    </xf>
    <xf numFmtId="0" fontId="6" fillId="2" borderId="28" xfId="50" applyNumberFormat="1" applyFont="1" applyFill="1" applyBorder="1" applyAlignment="1">
      <alignment horizontal="center"/>
    </xf>
    <xf numFmtId="1" fontId="3" fillId="0" borderId="12" xfId="50" applyNumberFormat="1" applyFont="1" applyBorder="1" applyAlignment="1">
      <alignment horizontal="center" vertical="center"/>
    </xf>
    <xf numFmtId="0" fontId="6" fillId="2" borderId="12" xfId="50" applyNumberFormat="1" applyFont="1" applyFill="1" applyBorder="1" applyAlignment="1">
      <alignment horizontal="center"/>
    </xf>
    <xf numFmtId="1" fontId="6" fillId="2" borderId="14" xfId="50" applyNumberFormat="1" applyFont="1" applyFill="1" applyBorder="1" applyAlignment="1">
      <alignment horizontal="center"/>
    </xf>
    <xf numFmtId="0" fontId="6" fillId="2" borderId="29" xfId="50" applyNumberFormat="1" applyFont="1" applyFill="1" applyBorder="1" applyAlignment="1">
      <alignment horizontal="center"/>
    </xf>
    <xf numFmtId="0" fontId="6" fillId="2" borderId="15" xfId="50" applyNumberFormat="1" applyFont="1" applyFill="1" applyBorder="1" applyAlignment="1">
      <alignment horizontal="center"/>
    </xf>
    <xf numFmtId="0" fontId="1" fillId="0" borderId="18" xfId="66" applyFont="1" applyBorder="1" applyAlignment="1">
      <alignment horizontal="center" vertical="center" wrapText="1"/>
    </xf>
    <xf numFmtId="1" fontId="5" fillId="0" borderId="30" xfId="66" applyNumberFormat="1" applyFont="1" applyFill="1" applyBorder="1" applyAlignment="1">
      <alignment horizontal="center" vertical="center"/>
    </xf>
    <xf numFmtId="0" fontId="0" fillId="0" borderId="31" xfId="66" applyFont="1" applyBorder="1" applyAlignment="1">
      <alignment horizontal="center" vertical="center" wrapText="1"/>
    </xf>
    <xf numFmtId="1" fontId="9" fillId="0" borderId="32" xfId="66" applyNumberFormat="1" applyFont="1" applyFill="1" applyBorder="1" applyAlignment="1">
      <alignment horizontal="center" vertical="center" wrapText="1"/>
    </xf>
    <xf numFmtId="0" fontId="7" fillId="0" borderId="5" xfId="66" applyNumberFormat="1" applyFont="1" applyFill="1" applyBorder="1" applyAlignment="1"/>
    <xf numFmtId="0" fontId="7" fillId="0" borderId="6" xfId="66" applyNumberFormat="1" applyFont="1" applyFill="1" applyBorder="1" applyAlignment="1"/>
    <xf numFmtId="0" fontId="6" fillId="0" borderId="33" xfId="66" applyNumberFormat="1" applyFont="1" applyFill="1" applyBorder="1" applyAlignment="1">
      <alignment horizontal="center" vertical="center"/>
    </xf>
    <xf numFmtId="0" fontId="5" fillId="0" borderId="34" xfId="66" applyNumberFormat="1" applyFont="1" applyFill="1" applyBorder="1" applyAlignment="1">
      <alignment horizontal="center"/>
    </xf>
    <xf numFmtId="0" fontId="3" fillId="0" borderId="35" xfId="66" applyNumberFormat="1" applyFont="1" applyFill="1" applyBorder="1" applyAlignment="1">
      <alignment horizontal="center"/>
    </xf>
    <xf numFmtId="1" fontId="6" fillId="0" borderId="33" xfId="66" applyNumberFormat="1" applyFont="1" applyFill="1" applyBorder="1" applyAlignment="1">
      <alignment horizontal="left" vertical="top"/>
    </xf>
    <xf numFmtId="1" fontId="6" fillId="0" borderId="35" xfId="66" applyNumberFormat="1" applyFont="1" applyFill="1" applyBorder="1" applyAlignment="1">
      <alignment horizontal="right"/>
    </xf>
    <xf numFmtId="0" fontId="6" fillId="0" borderId="36" xfId="66" applyNumberFormat="1" applyFont="1" applyFill="1" applyBorder="1" applyAlignment="1">
      <alignment horizontal="center" vertical="center"/>
    </xf>
    <xf numFmtId="0" fontId="5" fillId="0" borderId="37" xfId="66" applyNumberFormat="1" applyFont="1" applyFill="1" applyBorder="1" applyAlignment="1">
      <alignment horizontal="center"/>
    </xf>
    <xf numFmtId="0" fontId="3" fillId="0" borderId="38" xfId="66" applyNumberFormat="1" applyFont="1" applyFill="1" applyBorder="1" applyAlignment="1">
      <alignment horizontal="center"/>
    </xf>
    <xf numFmtId="1" fontId="6" fillId="0" borderId="36" xfId="66" applyNumberFormat="1" applyFont="1" applyFill="1" applyBorder="1" applyAlignment="1">
      <alignment horizontal="left" vertical="top"/>
    </xf>
    <xf numFmtId="1" fontId="6" fillId="0" borderId="39" xfId="66" applyNumberFormat="1" applyFont="1" applyFill="1" applyBorder="1" applyAlignment="1">
      <alignment horizontal="right"/>
    </xf>
    <xf numFmtId="0" fontId="5" fillId="0" borderId="6" xfId="66" applyNumberFormat="1" applyFont="1" applyFill="1" applyBorder="1" applyAlignment="1"/>
    <xf numFmtId="176" fontId="13" fillId="0" borderId="39" xfId="66" applyNumberFormat="1" applyFont="1" applyFill="1" applyBorder="1" applyAlignment="1">
      <alignment horizontal="right"/>
    </xf>
    <xf numFmtId="0" fontId="1" fillId="0" borderId="31" xfId="66" applyFont="1" applyBorder="1" applyAlignment="1">
      <alignment horizontal="center" vertical="center" wrapText="1"/>
    </xf>
    <xf numFmtId="1" fontId="6" fillId="0" borderId="40" xfId="66" applyNumberFormat="1" applyFont="1" applyFill="1" applyBorder="1" applyAlignment="1">
      <alignment horizontal="center"/>
    </xf>
    <xf numFmtId="1" fontId="3" fillId="0" borderId="41" xfId="66" applyNumberFormat="1" applyFont="1" applyFill="1" applyBorder="1" applyAlignment="1">
      <alignment horizontal="center"/>
    </xf>
    <xf numFmtId="1" fontId="5" fillId="0" borderId="33" xfId="66" applyNumberFormat="1" applyFont="1" applyFill="1" applyBorder="1" applyAlignment="1">
      <alignment horizontal="center"/>
    </xf>
    <xf numFmtId="1" fontId="3" fillId="0" borderId="35" xfId="66" applyNumberFormat="1" applyFont="1" applyFill="1" applyBorder="1" applyAlignment="1">
      <alignment horizontal="center"/>
    </xf>
    <xf numFmtId="1" fontId="6" fillId="0" borderId="42" xfId="66" applyNumberFormat="1" applyFont="1" applyFill="1" applyBorder="1" applyAlignment="1">
      <alignment horizontal="center"/>
    </xf>
    <xf numFmtId="1" fontId="3" fillId="0" borderId="43" xfId="66" applyNumberFormat="1" applyFont="1" applyFill="1" applyBorder="1" applyAlignment="1">
      <alignment horizontal="center"/>
    </xf>
    <xf numFmtId="1" fontId="5" fillId="0" borderId="44" xfId="66" applyNumberFormat="1" applyFont="1" applyFill="1" applyBorder="1" applyAlignment="1">
      <alignment horizontal="center"/>
    </xf>
    <xf numFmtId="1" fontId="3" fillId="0" borderId="38" xfId="66" applyNumberFormat="1" applyFont="1" applyFill="1" applyBorder="1" applyAlignment="1">
      <alignment horizontal="center"/>
    </xf>
    <xf numFmtId="0" fontId="3" fillId="2" borderId="45" xfId="64" applyFont="1" applyFill="1" applyBorder="1" applyAlignment="1">
      <alignment vertical="center" wrapText="1"/>
    </xf>
    <xf numFmtId="0" fontId="3" fillId="2" borderId="46" xfId="64" applyFont="1" applyFill="1" applyBorder="1" applyAlignment="1">
      <alignment horizontal="center" vertical="center" wrapText="1"/>
    </xf>
    <xf numFmtId="0" fontId="3" fillId="2" borderId="47" xfId="64" applyFont="1" applyFill="1" applyBorder="1" applyAlignment="1">
      <alignment vertical="center" wrapText="1"/>
    </xf>
    <xf numFmtId="0" fontId="3" fillId="2" borderId="47" xfId="64" applyFont="1" applyFill="1" applyBorder="1" applyAlignment="1">
      <alignment horizontal="center" vertical="center" wrapText="1"/>
    </xf>
    <xf numFmtId="0" fontId="3" fillId="2" borderId="45" xfId="64" applyFont="1" applyFill="1" applyBorder="1" applyAlignment="1">
      <alignment horizontal="center" vertical="center" wrapText="1"/>
    </xf>
    <xf numFmtId="0" fontId="3" fillId="2" borderId="48" xfId="64" applyFont="1" applyFill="1" applyBorder="1" applyAlignment="1">
      <alignment horizontal="center" vertical="center" wrapText="1"/>
    </xf>
    <xf numFmtId="0" fontId="14" fillId="2" borderId="49" xfId="64" applyFont="1" applyFill="1" applyBorder="1" applyAlignment="1">
      <alignment horizontal="center" vertical="center" wrapText="1"/>
    </xf>
    <xf numFmtId="0" fontId="3" fillId="2" borderId="50" xfId="64" applyFont="1" applyFill="1" applyBorder="1" applyAlignment="1">
      <alignment horizontal="center" vertical="center" wrapText="1"/>
    </xf>
    <xf numFmtId="0" fontId="14" fillId="2" borderId="51" xfId="64" applyFont="1" applyFill="1" applyBorder="1" applyAlignment="1">
      <alignment horizontal="center" vertical="center" wrapText="1"/>
    </xf>
    <xf numFmtId="0" fontId="3" fillId="2" borderId="49" xfId="64" applyFont="1" applyFill="1" applyBorder="1" applyAlignment="1">
      <alignment horizontal="center" vertical="center" wrapText="1"/>
    </xf>
    <xf numFmtId="0" fontId="3" fillId="2" borderId="51" xfId="64" applyFont="1" applyFill="1" applyBorder="1" applyAlignment="1">
      <alignment horizontal="center" vertical="center" wrapText="1"/>
    </xf>
    <xf numFmtId="0" fontId="6" fillId="0" borderId="5" xfId="66" applyNumberFormat="1" applyFont="1" applyFill="1" applyBorder="1" applyAlignment="1">
      <alignment horizontal="center" vertical="center"/>
    </xf>
    <xf numFmtId="0" fontId="5" fillId="0" borderId="52" xfId="66" applyNumberFormat="1" applyFont="1" applyFill="1" applyBorder="1" applyAlignment="1">
      <alignment horizontal="center"/>
    </xf>
    <xf numFmtId="0" fontId="3" fillId="0" borderId="53" xfId="66" applyNumberFormat="1" applyFont="1" applyFill="1" applyBorder="1" applyAlignment="1">
      <alignment horizontal="center"/>
    </xf>
    <xf numFmtId="1" fontId="6" fillId="0" borderId="5" xfId="66" applyNumberFormat="1" applyFont="1" applyFill="1" applyBorder="1" applyAlignment="1">
      <alignment horizontal="left" vertical="top"/>
    </xf>
    <xf numFmtId="1" fontId="6" fillId="0" borderId="6" xfId="66" applyNumberFormat="1" applyFont="1" applyFill="1" applyBorder="1" applyAlignment="1">
      <alignment horizontal="right"/>
    </xf>
    <xf numFmtId="0" fontId="6" fillId="0" borderId="54" xfId="66" applyNumberFormat="1" applyFont="1" applyFill="1" applyBorder="1" applyAlignment="1">
      <alignment horizontal="center" vertical="center"/>
    </xf>
    <xf numFmtId="0" fontId="5" fillId="0" borderId="55" xfId="66" applyNumberFormat="1" applyFont="1" applyFill="1" applyBorder="1" applyAlignment="1">
      <alignment horizontal="center"/>
    </xf>
    <xf numFmtId="0" fontId="3" fillId="0" borderId="56" xfId="66" applyNumberFormat="1" applyFont="1" applyFill="1" applyBorder="1" applyAlignment="1">
      <alignment horizontal="center"/>
    </xf>
    <xf numFmtId="1" fontId="6" fillId="0" borderId="54" xfId="66" applyNumberFormat="1" applyFont="1" applyFill="1" applyBorder="1" applyAlignment="1">
      <alignment horizontal="left" vertical="top"/>
    </xf>
    <xf numFmtId="1" fontId="6" fillId="0" borderId="57" xfId="66" applyNumberFormat="1" applyFont="1" applyFill="1" applyBorder="1" applyAlignment="1">
      <alignment horizontal="right"/>
    </xf>
    <xf numFmtId="0" fontId="0" fillId="0" borderId="0" xfId="66">
      <alignment vertical="center"/>
    </xf>
    <xf numFmtId="0" fontId="9" fillId="2" borderId="17" xfId="64" applyFont="1" applyFill="1" applyBorder="1" applyAlignment="1">
      <alignment horizontal="center" vertical="center" wrapText="1"/>
    </xf>
    <xf numFmtId="0" fontId="9" fillId="2" borderId="58" xfId="64" applyFont="1" applyFill="1" applyBorder="1" applyAlignment="1">
      <alignment horizontal="center" vertical="center" wrapText="1"/>
    </xf>
    <xf numFmtId="0" fontId="9" fillId="2" borderId="59" xfId="64" applyFont="1" applyFill="1" applyBorder="1" applyAlignment="1">
      <alignment horizontal="center" vertical="center" wrapText="1"/>
    </xf>
    <xf numFmtId="0" fontId="12" fillId="2" borderId="60" xfId="64" applyFont="1" applyFill="1" applyBorder="1" applyAlignment="1">
      <alignment horizontal="center" vertical="center" wrapText="1"/>
    </xf>
    <xf numFmtId="0" fontId="12" fillId="2" borderId="61" xfId="64" applyFont="1" applyFill="1" applyBorder="1" applyAlignment="1">
      <alignment horizontal="center" vertical="center" wrapText="1"/>
    </xf>
    <xf numFmtId="0" fontId="12" fillId="2" borderId="62" xfId="64" applyFont="1" applyFill="1" applyBorder="1" applyAlignment="1">
      <alignment horizontal="center" vertical="center" wrapText="1"/>
    </xf>
    <xf numFmtId="0" fontId="12" fillId="2" borderId="63" xfId="64" applyFont="1" applyFill="1" applyBorder="1" applyAlignment="1">
      <alignment horizontal="center" vertical="center" wrapText="1"/>
    </xf>
    <xf numFmtId="0" fontId="12" fillId="2" borderId="39" xfId="64" applyFont="1" applyFill="1" applyBorder="1" applyAlignment="1">
      <alignment horizontal="center" vertical="center" wrapText="1"/>
    </xf>
    <xf numFmtId="0" fontId="3" fillId="2" borderId="64" xfId="64" applyFont="1" applyFill="1" applyBorder="1" applyAlignment="1">
      <alignment horizontal="center" vertical="center" wrapText="1"/>
    </xf>
    <xf numFmtId="0" fontId="3" fillId="2" borderId="65" xfId="64" applyFont="1" applyFill="1" applyBorder="1" applyAlignment="1">
      <alignment horizontal="center" vertical="center" wrapText="1"/>
    </xf>
    <xf numFmtId="0" fontId="12" fillId="2" borderId="65" xfId="64" applyFont="1" applyFill="1" applyBorder="1" applyAlignment="1">
      <alignment horizontal="center" vertical="center" wrapText="1"/>
    </xf>
    <xf numFmtId="0" fontId="12" fillId="2" borderId="66" xfId="64" applyFont="1" applyFill="1" applyBorder="1" applyAlignment="1">
      <alignment horizontal="center" vertical="center" wrapText="1"/>
    </xf>
    <xf numFmtId="0" fontId="15" fillId="2" borderId="66" xfId="64" applyFont="1" applyFill="1" applyBorder="1" applyAlignment="1">
      <alignment horizontal="center" vertical="center" wrapText="1"/>
    </xf>
    <xf numFmtId="0" fontId="12" fillId="2" borderId="49" xfId="64" applyFont="1" applyFill="1" applyBorder="1" applyAlignment="1">
      <alignment horizontal="center" vertical="center" wrapText="1"/>
    </xf>
    <xf numFmtId="0" fontId="3" fillId="2" borderId="67" xfId="64" applyFont="1" applyFill="1" applyBorder="1" applyAlignment="1">
      <alignment horizontal="center" vertical="center" wrapText="1"/>
    </xf>
    <xf numFmtId="0" fontId="3" fillId="2" borderId="68" xfId="64" applyFont="1" applyFill="1" applyBorder="1" applyAlignment="1">
      <alignment horizontal="center" vertical="center" wrapText="1"/>
    </xf>
    <xf numFmtId="0" fontId="12" fillId="2" borderId="68" xfId="64" applyFont="1" applyFill="1" applyBorder="1" applyAlignment="1">
      <alignment horizontal="center" vertical="center" wrapText="1"/>
    </xf>
    <xf numFmtId="0" fontId="12" fillId="2" borderId="69" xfId="64" applyFont="1" applyFill="1" applyBorder="1" applyAlignment="1">
      <alignment horizontal="center" vertical="center" wrapText="1"/>
    </xf>
    <xf numFmtId="0" fontId="15" fillId="2" borderId="69" xfId="64" applyFont="1" applyFill="1" applyBorder="1" applyAlignment="1">
      <alignment horizontal="center" vertical="center" wrapText="1"/>
    </xf>
    <xf numFmtId="0" fontId="12" fillId="2" borderId="51" xfId="64" applyFont="1" applyFill="1" applyBorder="1" applyAlignment="1">
      <alignment horizontal="center" vertical="center" wrapText="1"/>
    </xf>
    <xf numFmtId="0" fontId="12" fillId="2" borderId="64" xfId="64" applyFont="1" applyFill="1" applyBorder="1" applyAlignment="1">
      <alignment horizontal="center" vertical="center" wrapText="1"/>
    </xf>
    <xf numFmtId="0" fontId="12" fillId="2" borderId="67" xfId="64" applyFont="1" applyFill="1" applyBorder="1" applyAlignment="1">
      <alignment horizontal="center" vertical="center" wrapText="1"/>
    </xf>
    <xf numFmtId="0" fontId="12" fillId="2" borderId="36" xfId="64" applyFont="1" applyFill="1" applyBorder="1" applyAlignment="1">
      <alignment horizontal="center" vertical="center" wrapText="1"/>
    </xf>
    <xf numFmtId="0" fontId="12" fillId="2" borderId="48" xfId="64" applyFont="1" applyFill="1" applyBorder="1" applyAlignment="1">
      <alignment horizontal="center" vertical="center" wrapText="1"/>
    </xf>
    <xf numFmtId="0" fontId="12" fillId="2" borderId="50" xfId="64" applyFont="1" applyFill="1" applyBorder="1" applyAlignment="1">
      <alignment horizontal="center" vertical="center" wrapText="1"/>
    </xf>
    <xf numFmtId="1" fontId="6" fillId="0" borderId="70" xfId="66" applyNumberFormat="1" applyFont="1" applyFill="1" applyBorder="1" applyAlignment="1">
      <alignment horizontal="center"/>
    </xf>
    <xf numFmtId="1" fontId="3" fillId="0" borderId="71" xfId="66" applyNumberFormat="1" applyFont="1" applyFill="1" applyBorder="1" applyAlignment="1">
      <alignment horizontal="center"/>
    </xf>
    <xf numFmtId="1" fontId="5" fillId="0" borderId="72" xfId="66" applyNumberFormat="1" applyFont="1" applyFill="1" applyBorder="1" applyAlignment="1">
      <alignment horizontal="center"/>
    </xf>
    <xf numFmtId="1" fontId="3" fillId="0" borderId="53" xfId="66" applyNumberFormat="1" applyFont="1" applyFill="1" applyBorder="1" applyAlignment="1">
      <alignment horizontal="center"/>
    </xf>
    <xf numFmtId="1" fontId="6" fillId="0" borderId="73" xfId="66" applyNumberFormat="1" applyFont="1" applyFill="1" applyBorder="1" applyAlignment="1">
      <alignment horizontal="center"/>
    </xf>
    <xf numFmtId="1" fontId="3" fillId="0" borderId="74" xfId="66" applyNumberFormat="1" applyFont="1" applyFill="1" applyBorder="1" applyAlignment="1">
      <alignment horizontal="center"/>
    </xf>
    <xf numFmtId="1" fontId="5" fillId="0" borderId="75" xfId="66" applyNumberFormat="1" applyFont="1" applyFill="1" applyBorder="1" applyAlignment="1">
      <alignment horizontal="center"/>
    </xf>
    <xf numFmtId="1" fontId="3" fillId="0" borderId="56" xfId="66" applyNumberFormat="1" applyFont="1" applyFill="1" applyBorder="1" applyAlignment="1">
      <alignment horizontal="center"/>
    </xf>
    <xf numFmtId="0" fontId="12" fillId="2" borderId="76" xfId="64" applyFont="1" applyFill="1" applyBorder="1" applyAlignment="1">
      <alignment horizontal="center" vertical="center" wrapText="1"/>
    </xf>
    <xf numFmtId="0" fontId="12" fillId="2" borderId="77" xfId="64" applyFont="1" applyFill="1" applyBorder="1" applyAlignment="1">
      <alignment horizontal="center" vertical="center" wrapText="1"/>
    </xf>
    <xf numFmtId="0" fontId="9" fillId="2" borderId="78" xfId="64" applyFont="1" applyFill="1" applyBorder="1" applyAlignment="1">
      <alignment horizontal="center" vertical="center" wrapText="1"/>
    </xf>
    <xf numFmtId="0" fontId="9" fillId="2" borderId="79" xfId="64" applyFont="1" applyFill="1" applyBorder="1" applyAlignment="1">
      <alignment horizontal="center" vertical="center" wrapText="1"/>
    </xf>
    <xf numFmtId="0" fontId="9" fillId="2" borderId="80" xfId="64" applyFont="1" applyFill="1" applyBorder="1" applyAlignment="1">
      <alignment horizontal="center" vertical="center" wrapText="1"/>
    </xf>
    <xf numFmtId="0" fontId="12" fillId="2" borderId="46" xfId="64" applyFont="1" applyFill="1" applyBorder="1" applyAlignment="1">
      <alignment horizontal="center" vertical="center" wrapText="1"/>
    </xf>
    <xf numFmtId="0" fontId="12" fillId="2" borderId="81" xfId="64" applyFont="1" applyFill="1" applyBorder="1" applyAlignment="1">
      <alignment horizontal="center" vertical="center" wrapText="1"/>
    </xf>
    <xf numFmtId="0" fontId="12" fillId="2" borderId="47" xfId="64" applyFont="1" applyFill="1" applyBorder="1" applyAlignment="1">
      <alignment horizontal="center" vertical="center" wrapText="1"/>
    </xf>
    <xf numFmtId="0" fontId="16" fillId="2" borderId="49" xfId="64" applyFont="1" applyFill="1" applyBorder="1" applyAlignment="1">
      <alignment horizontal="center" vertical="center" wrapText="1"/>
    </xf>
    <xf numFmtId="0" fontId="16" fillId="2" borderId="51" xfId="64" applyFont="1" applyFill="1" applyBorder="1" applyAlignment="1">
      <alignment horizontal="center" vertical="center" wrapText="1"/>
    </xf>
    <xf numFmtId="0" fontId="3" fillId="2" borderId="49" xfId="59" applyFont="1" applyFill="1" applyBorder="1" applyAlignment="1">
      <alignment horizontal="center" vertical="center" wrapText="1"/>
    </xf>
    <xf numFmtId="0" fontId="3" fillId="2" borderId="48" xfId="62" applyFont="1" applyFill="1" applyBorder="1" applyAlignment="1">
      <alignment horizontal="center" vertical="center" wrapText="1"/>
    </xf>
    <xf numFmtId="0" fontId="3" fillId="2" borderId="6" xfId="59" applyFont="1" applyFill="1" applyBorder="1" applyAlignment="1">
      <alignment horizontal="center" vertical="center" wrapText="1"/>
    </xf>
    <xf numFmtId="0" fontId="3" fillId="2" borderId="38" xfId="59" applyFont="1" applyFill="1" applyBorder="1" applyAlignment="1">
      <alignment horizontal="center" vertical="center" wrapText="1"/>
    </xf>
    <xf numFmtId="0" fontId="3" fillId="2" borderId="50" xfId="62" applyFont="1" applyFill="1" applyBorder="1" applyAlignment="1">
      <alignment horizontal="center" vertical="center" wrapText="1"/>
    </xf>
    <xf numFmtId="0" fontId="3" fillId="2" borderId="45" xfId="59" applyFont="1" applyFill="1" applyBorder="1" applyAlignment="1">
      <alignment horizontal="center" vertical="center" wrapText="1"/>
    </xf>
    <xf numFmtId="0" fontId="3" fillId="2" borderId="47" xfId="59" applyFont="1" applyFill="1" applyBorder="1" applyAlignment="1">
      <alignment horizontal="center" vertical="center" wrapText="1"/>
    </xf>
    <xf numFmtId="0" fontId="3" fillId="2" borderId="51" xfId="59" applyFont="1" applyFill="1" applyBorder="1" applyAlignment="1">
      <alignment horizontal="center" vertical="center" wrapText="1"/>
    </xf>
    <xf numFmtId="0" fontId="3" fillId="2" borderId="45" xfId="58" applyFont="1" applyFill="1" applyBorder="1" applyAlignment="1">
      <alignment horizontal="center" vertical="center" wrapText="1"/>
    </xf>
    <xf numFmtId="0" fontId="3" fillId="2" borderId="48" xfId="57" applyFont="1" applyFill="1" applyBorder="1" applyAlignment="1">
      <alignment horizontal="center" vertical="center" wrapText="1"/>
    </xf>
    <xf numFmtId="0" fontId="3" fillId="2" borderId="47" xfId="58" applyFont="1" applyFill="1" applyBorder="1" applyAlignment="1">
      <alignment horizontal="center" vertical="center" wrapText="1"/>
    </xf>
    <xf numFmtId="0" fontId="3" fillId="2" borderId="50" xfId="57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/>
    <xf numFmtId="0" fontId="17" fillId="0" borderId="0" xfId="0" applyFont="1"/>
    <xf numFmtId="0" fontId="0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2" xfId="0" applyBorder="1"/>
    <xf numFmtId="49" fontId="1" fillId="0" borderId="18" xfId="0" applyNumberFormat="1" applyFont="1" applyBorder="1" applyAlignment="1">
      <alignment horizontal="center" vertical="center"/>
    </xf>
    <xf numFmtId="49" fontId="1" fillId="0" borderId="83" xfId="0" applyNumberFormat="1" applyFont="1" applyBorder="1" applyAlignment="1">
      <alignment vertical="center"/>
    </xf>
    <xf numFmtId="0" fontId="0" fillId="0" borderId="84" xfId="0" applyBorder="1" applyAlignment="1"/>
    <xf numFmtId="0" fontId="1" fillId="0" borderId="85" xfId="0" applyFont="1" applyBorder="1" applyAlignment="1">
      <alignment horizontal="center"/>
    </xf>
    <xf numFmtId="0" fontId="0" fillId="0" borderId="86" xfId="0" applyBorder="1"/>
    <xf numFmtId="49" fontId="20" fillId="0" borderId="87" xfId="0" applyNumberFormat="1" applyFont="1" applyBorder="1" applyAlignment="1">
      <alignment horizontal="center" vertical="center"/>
    </xf>
    <xf numFmtId="49" fontId="20" fillId="0" borderId="86" xfId="0" applyNumberFormat="1" applyFont="1" applyBorder="1" applyAlignment="1">
      <alignment horizontal="center" vertical="center"/>
    </xf>
    <xf numFmtId="0" fontId="0" fillId="2" borderId="88" xfId="0" applyNumberFormat="1" applyFont="1" applyFill="1" applyBorder="1" applyAlignment="1">
      <alignment horizontal="center" vertical="center"/>
    </xf>
    <xf numFmtId="0" fontId="17" fillId="0" borderId="89" xfId="0" applyNumberFormat="1" applyFont="1" applyBorder="1" applyAlignment="1">
      <alignment horizontal="center" vertical="center"/>
    </xf>
    <xf numFmtId="0" fontId="0" fillId="0" borderId="31" xfId="0" applyFont="1" applyBorder="1"/>
    <xf numFmtId="0" fontId="0" fillId="0" borderId="31" xfId="0" applyBorder="1"/>
    <xf numFmtId="0" fontId="21" fillId="0" borderId="90" xfId="0" applyNumberFormat="1" applyFont="1" applyBorder="1" applyAlignment="1">
      <alignment horizontal="center" vertical="center"/>
    </xf>
    <xf numFmtId="0" fontId="17" fillId="0" borderId="90" xfId="0" applyNumberFormat="1" applyFont="1" applyBorder="1" applyAlignment="1">
      <alignment horizontal="center" vertical="center"/>
    </xf>
    <xf numFmtId="0" fontId="0" fillId="0" borderId="89" xfId="0" applyFont="1" applyBorder="1"/>
    <xf numFmtId="0" fontId="0" fillId="0" borderId="89" xfId="0" applyBorder="1"/>
    <xf numFmtId="0" fontId="0" fillId="3" borderId="90" xfId="0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0" fillId="0" borderId="90" xfId="0" applyFont="1" applyBorder="1"/>
    <xf numFmtId="0" fontId="0" fillId="2" borderId="18" xfId="0" applyNumberFormat="1" applyFill="1" applyBorder="1" applyAlignment="1">
      <alignment horizontal="center" vertical="center" wrapText="1"/>
    </xf>
    <xf numFmtId="0" fontId="0" fillId="0" borderId="31" xfId="0" applyFont="1" applyBorder="1" applyAlignment="1">
      <alignment wrapText="1"/>
    </xf>
    <xf numFmtId="0" fontId="0" fillId="0" borderId="89" xfId="0" applyFont="1" applyBorder="1" applyAlignment="1">
      <alignment wrapText="1"/>
    </xf>
    <xf numFmtId="49" fontId="20" fillId="0" borderId="86" xfId="0" applyNumberFormat="1" applyFont="1" applyBorder="1" applyAlignment="1">
      <alignment horizontal="center" vertical="center" wrapText="1"/>
    </xf>
    <xf numFmtId="0" fontId="21" fillId="0" borderId="89" xfId="0" applyNumberFormat="1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22" fillId="0" borderId="90" xfId="0" applyNumberFormat="1" applyFont="1" applyBorder="1" applyAlignment="1">
      <alignment horizontal="center" vertical="center"/>
    </xf>
    <xf numFmtId="0" fontId="13" fillId="0" borderId="90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/>
    </xf>
    <xf numFmtId="0" fontId="1" fillId="0" borderId="84" xfId="0" applyFont="1" applyBorder="1" applyAlignment="1">
      <alignment horizontal="center" vertical="center"/>
    </xf>
    <xf numFmtId="49" fontId="20" fillId="0" borderId="92" xfId="0" applyNumberFormat="1" applyFont="1" applyBorder="1" applyAlignment="1">
      <alignment horizontal="center" vertical="center" wrapText="1"/>
    </xf>
    <xf numFmtId="49" fontId="20" fillId="0" borderId="93" xfId="0" applyNumberFormat="1" applyFont="1" applyBorder="1" applyAlignment="1">
      <alignment horizontal="center" vertical="center"/>
    </xf>
    <xf numFmtId="0" fontId="23" fillId="0" borderId="90" xfId="0" applyNumberFormat="1" applyFont="1" applyBorder="1" applyAlignment="1">
      <alignment horizontal="center" vertical="center"/>
    </xf>
    <xf numFmtId="0" fontId="17" fillId="0" borderId="94" xfId="0" applyNumberFormat="1" applyFont="1" applyBorder="1" applyAlignment="1">
      <alignment horizontal="center" vertical="center"/>
    </xf>
    <xf numFmtId="0" fontId="24" fillId="0" borderId="95" xfId="0" applyNumberFormat="1" applyFont="1" applyFill="1" applyBorder="1" applyAlignment="1">
      <alignment horizontal="center" vertical="center"/>
    </xf>
    <xf numFmtId="0" fontId="17" fillId="0" borderId="96" xfId="0" applyNumberFormat="1" applyFont="1" applyBorder="1" applyAlignment="1">
      <alignment horizontal="center" vertical="center"/>
    </xf>
    <xf numFmtId="0" fontId="24" fillId="0" borderId="97" xfId="0" applyNumberFormat="1" applyFont="1" applyFill="1" applyBorder="1" applyAlignment="1">
      <alignment horizontal="center" vertical="center"/>
    </xf>
    <xf numFmtId="0" fontId="17" fillId="3" borderId="89" xfId="0" applyNumberFormat="1" applyFont="1" applyFill="1" applyBorder="1" applyAlignment="1">
      <alignment horizontal="center" vertical="center"/>
    </xf>
    <xf numFmtId="0" fontId="0" fillId="3" borderId="96" xfId="0" applyFont="1" applyFill="1" applyBorder="1" applyAlignment="1">
      <alignment horizontal="center" vertical="center"/>
    </xf>
    <xf numFmtId="0" fontId="0" fillId="3" borderId="97" xfId="0" applyFont="1" applyFill="1" applyBorder="1" applyAlignment="1">
      <alignment horizontal="center" vertical="center"/>
    </xf>
    <xf numFmtId="0" fontId="17" fillId="0" borderId="97" xfId="0" applyNumberFormat="1" applyFont="1" applyBorder="1" applyAlignment="1">
      <alignment horizontal="center" vertical="center"/>
    </xf>
    <xf numFmtId="0" fontId="25" fillId="0" borderId="97" xfId="0" applyNumberFormat="1" applyFont="1" applyBorder="1" applyAlignment="1">
      <alignment horizontal="center" vertical="center"/>
    </xf>
    <xf numFmtId="0" fontId="24" fillId="0" borderId="90" xfId="0" applyNumberFormat="1" applyFont="1" applyBorder="1" applyAlignment="1">
      <alignment horizontal="center" vertical="center"/>
    </xf>
    <xf numFmtId="0" fontId="25" fillId="0" borderId="90" xfId="0" applyNumberFormat="1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17" fillId="0" borderId="95" xfId="0" applyNumberFormat="1" applyFont="1" applyBorder="1" applyAlignment="1">
      <alignment horizontal="center" vertical="center"/>
    </xf>
    <xf numFmtId="0" fontId="24" fillId="0" borderId="89" xfId="0" applyNumberFormat="1" applyFont="1" applyBorder="1" applyAlignment="1">
      <alignment horizontal="center" vertical="center"/>
    </xf>
    <xf numFmtId="0" fontId="17" fillId="0" borderId="98" xfId="0" applyNumberFormat="1" applyFont="1" applyBorder="1" applyAlignment="1">
      <alignment horizontal="center" vertical="center"/>
    </xf>
    <xf numFmtId="0" fontId="21" fillId="0" borderId="97" xfId="0" applyNumberFormat="1" applyFont="1" applyBorder="1" applyAlignment="1">
      <alignment horizontal="center" vertical="center"/>
    </xf>
    <xf numFmtId="0" fontId="21" fillId="0" borderId="83" xfId="0" applyNumberFormat="1" applyFont="1" applyBorder="1" applyAlignment="1">
      <alignment horizontal="center" vertical="center"/>
    </xf>
    <xf numFmtId="0" fontId="17" fillId="0" borderId="99" xfId="0" applyNumberFormat="1" applyFont="1" applyBorder="1" applyAlignment="1">
      <alignment horizontal="center" vertical="center"/>
    </xf>
    <xf numFmtId="0" fontId="20" fillId="0" borderId="96" xfId="0" applyNumberFormat="1" applyFont="1" applyBorder="1" applyAlignment="1">
      <alignment horizontal="center" vertical="center"/>
    </xf>
    <xf numFmtId="0" fontId="0" fillId="0" borderId="97" xfId="0" applyFont="1" applyBorder="1"/>
    <xf numFmtId="0" fontId="17" fillId="0" borderId="100" xfId="0" applyNumberFormat="1" applyFont="1" applyBorder="1" applyAlignment="1">
      <alignment horizontal="center" vertical="center"/>
    </xf>
    <xf numFmtId="0" fontId="23" fillId="0" borderId="89" xfId="0" applyNumberFormat="1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 wrapText="1"/>
    </xf>
    <xf numFmtId="49" fontId="20" fillId="0" borderId="86" xfId="0" applyNumberFormat="1" applyFont="1" applyFill="1" applyBorder="1" applyAlignment="1">
      <alignment horizontal="center" vertical="center"/>
    </xf>
    <xf numFmtId="0" fontId="26" fillId="0" borderId="90" xfId="0" applyNumberFormat="1" applyFont="1" applyBorder="1" applyAlignment="1">
      <alignment horizontal="center" vertical="center"/>
    </xf>
    <xf numFmtId="0" fontId="22" fillId="0" borderId="89" xfId="0" applyNumberFormat="1" applyFont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49" fontId="20" fillId="0" borderId="86" xfId="0" applyNumberFormat="1" applyFont="1" applyFill="1" applyBorder="1" applyAlignment="1">
      <alignment horizontal="center" vertical="center" wrapText="1"/>
    </xf>
    <xf numFmtId="49" fontId="20" fillId="0" borderId="31" xfId="0" applyNumberFormat="1" applyFont="1" applyFill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0" fillId="0" borderId="102" xfId="0" applyNumberFormat="1" applyFont="1" applyBorder="1" applyAlignment="1">
      <alignment horizontal="center" vertical="center"/>
    </xf>
    <xf numFmtId="0" fontId="20" fillId="0" borderId="102" xfId="0" applyNumberFormat="1" applyFont="1" applyBorder="1" applyAlignment="1">
      <alignment horizontal="center" vertical="center"/>
    </xf>
    <xf numFmtId="0" fontId="17" fillId="0" borderId="102" xfId="0" applyNumberFormat="1" applyFont="1" applyBorder="1" applyAlignment="1">
      <alignment horizontal="center" vertical="center"/>
    </xf>
    <xf numFmtId="0" fontId="17" fillId="0" borderId="103" xfId="0" applyNumberFormat="1" applyFont="1" applyBorder="1" applyAlignment="1">
      <alignment horizontal="center" vertical="center"/>
    </xf>
    <xf numFmtId="0" fontId="0" fillId="0" borderId="90" xfId="0" applyNumberFormat="1" applyFont="1" applyBorder="1" applyAlignment="1">
      <alignment horizontal="center" vertical="center"/>
    </xf>
    <xf numFmtId="0" fontId="0" fillId="0" borderId="104" xfId="0" applyBorder="1"/>
    <xf numFmtId="0" fontId="0" fillId="0" borderId="96" xfId="0" applyBorder="1"/>
    <xf numFmtId="0" fontId="0" fillId="0" borderId="89" xfId="0" applyNumberFormat="1" applyFont="1" applyBorder="1" applyAlignment="1">
      <alignment horizontal="center" vertical="center"/>
    </xf>
    <xf numFmtId="0" fontId="17" fillId="0" borderId="83" xfId="0" applyNumberFormat="1" applyFont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0" borderId="105" xfId="0" applyBorder="1"/>
    <xf numFmtId="0" fontId="0" fillId="0" borderId="31" xfId="0" applyNumberFormat="1" applyFont="1" applyBorder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 wrapText="1"/>
    </xf>
    <xf numFmtId="49" fontId="1" fillId="0" borderId="107" xfId="0" applyNumberFormat="1" applyFont="1" applyBorder="1" applyAlignment="1">
      <alignment horizontal="center" vertical="center" wrapText="1"/>
    </xf>
    <xf numFmtId="0" fontId="0" fillId="0" borderId="108" xfId="0" applyNumberFormat="1" applyFont="1" applyBorder="1" applyAlignment="1">
      <alignment horizontal="center" vertical="center"/>
    </xf>
    <xf numFmtId="0" fontId="0" fillId="0" borderId="108" xfId="0" applyFont="1" applyBorder="1"/>
    <xf numFmtId="0" fontId="0" fillId="0" borderId="109" xfId="0" applyFont="1" applyBorder="1"/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8" fillId="0" borderId="0" xfId="0" applyFont="1"/>
    <xf numFmtId="0" fontId="1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89" xfId="0" applyFont="1" applyBorder="1" applyAlignment="1">
      <alignment horizontal="center" vertical="center"/>
    </xf>
    <xf numFmtId="0" fontId="19" fillId="0" borderId="100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0" fontId="19" fillId="0" borderId="83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 wrapText="1"/>
    </xf>
    <xf numFmtId="49" fontId="28" fillId="0" borderId="86" xfId="0" applyNumberFormat="1" applyFont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23" fillId="0" borderId="31" xfId="0" applyNumberFormat="1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 wrapText="1"/>
    </xf>
    <xf numFmtId="0" fontId="23" fillId="0" borderId="18" xfId="0" applyNumberFormat="1" applyFont="1" applyFill="1" applyBorder="1" applyAlignment="1">
      <alignment horizontal="center" vertical="center"/>
    </xf>
    <xf numFmtId="0" fontId="23" fillId="0" borderId="96" xfId="0" applyNumberFormat="1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23" fillId="0" borderId="31" xfId="0" applyNumberFormat="1" applyFont="1" applyFill="1" applyBorder="1" applyAlignment="1">
      <alignment horizontal="center" vertical="center"/>
    </xf>
    <xf numFmtId="0" fontId="23" fillId="0" borderId="89" xfId="0" applyNumberFormat="1" applyFont="1" applyFill="1" applyBorder="1" applyAlignment="1">
      <alignment horizontal="center" vertical="center"/>
    </xf>
    <xf numFmtId="0" fontId="17" fillId="3" borderId="94" xfId="0" applyNumberFormat="1" applyFont="1" applyFill="1" applyBorder="1" applyAlignment="1">
      <alignment horizontal="center" vertical="center"/>
    </xf>
    <xf numFmtId="0" fontId="25" fillId="3" borderId="89" xfId="0" applyFont="1" applyFill="1" applyBorder="1" applyAlignment="1">
      <alignment horizontal="center" vertical="center"/>
    </xf>
    <xf numFmtId="0" fontId="23" fillId="0" borderId="115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 wrapText="1"/>
    </xf>
    <xf numFmtId="0" fontId="28" fillId="0" borderId="86" xfId="0" applyFont="1" applyFill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/>
    </xf>
    <xf numFmtId="0" fontId="1" fillId="0" borderId="85" xfId="0" applyFont="1" applyBorder="1" applyAlignment="1">
      <alignment vertical="center"/>
    </xf>
    <xf numFmtId="0" fontId="1" fillId="0" borderId="10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28" fillId="0" borderId="118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7" fillId="0" borderId="119" xfId="0" applyNumberFormat="1" applyFont="1" applyBorder="1" applyAlignment="1">
      <alignment horizontal="center" vertical="center"/>
    </xf>
    <xf numFmtId="0" fontId="0" fillId="0" borderId="99" xfId="0" applyNumberFormat="1" applyFont="1" applyBorder="1" applyAlignment="1">
      <alignment horizontal="center" vertical="center"/>
    </xf>
    <xf numFmtId="0" fontId="0" fillId="0" borderId="100" xfId="0" applyNumberFormat="1" applyFont="1" applyBorder="1" applyAlignment="1">
      <alignment horizontal="center" vertical="center"/>
    </xf>
    <xf numFmtId="0" fontId="17" fillId="0" borderId="120" xfId="0" applyNumberFormat="1" applyFont="1" applyBorder="1" applyAlignment="1">
      <alignment horizontal="center" vertical="center"/>
    </xf>
    <xf numFmtId="0" fontId="0" fillId="0" borderId="95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8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/>
    <xf numFmtId="0" fontId="29" fillId="0" borderId="0" xfId="0" applyFont="1"/>
    <xf numFmtId="0" fontId="0" fillId="0" borderId="0" xfId="0" applyNumberFormat="1" applyFont="1"/>
    <xf numFmtId="0" fontId="18" fillId="0" borderId="0" xfId="0" applyNumberFormat="1" applyFont="1" applyBorder="1" applyAlignment="1">
      <alignment horizontal="center" vertical="center"/>
    </xf>
    <xf numFmtId="0" fontId="0" fillId="0" borderId="11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30" fillId="0" borderId="121" xfId="0" applyFont="1" applyBorder="1" applyAlignment="1">
      <alignment horizontal="center" vertical="center"/>
    </xf>
    <xf numFmtId="0" fontId="1" fillId="0" borderId="122" xfId="0" applyFont="1" applyBorder="1" applyAlignment="1"/>
    <xf numFmtId="0" fontId="0" fillId="0" borderId="85" xfId="0" applyBorder="1" applyAlignment="1"/>
    <xf numFmtId="0" fontId="0" fillId="0" borderId="85" xfId="0" applyFont="1" applyBorder="1" applyAlignment="1"/>
    <xf numFmtId="0" fontId="1" fillId="0" borderId="86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0" fillId="2" borderId="31" xfId="0" applyNumberFormat="1" applyFont="1" applyFill="1" applyBorder="1" applyAlignment="1">
      <alignment horizontal="center" vertical="center"/>
    </xf>
    <xf numFmtId="0" fontId="17" fillId="0" borderId="104" xfId="0" applyNumberFormat="1" applyFont="1" applyBorder="1" applyAlignment="1">
      <alignment horizontal="center" vertical="center"/>
    </xf>
    <xf numFmtId="0" fontId="25" fillId="0" borderId="95" xfId="0" applyNumberFormat="1" applyFont="1" applyBorder="1" applyAlignment="1">
      <alignment horizontal="center" vertical="center"/>
    </xf>
    <xf numFmtId="0" fontId="25" fillId="0" borderId="89" xfId="0" applyNumberFormat="1" applyFont="1" applyBorder="1" applyAlignment="1">
      <alignment horizontal="center" vertical="center"/>
    </xf>
    <xf numFmtId="0" fontId="0" fillId="2" borderId="89" xfId="0" applyNumberFormat="1" applyFont="1" applyFill="1" applyBorder="1" applyAlignment="1">
      <alignment horizontal="center" vertical="center"/>
    </xf>
    <xf numFmtId="0" fontId="25" fillId="3" borderId="95" xfId="0" applyNumberFormat="1" applyFont="1" applyFill="1" applyBorder="1" applyAlignment="1">
      <alignment horizontal="center" vertical="center"/>
    </xf>
    <xf numFmtId="0" fontId="17" fillId="3" borderId="95" xfId="0" applyNumberFormat="1" applyFont="1" applyFill="1" applyBorder="1" applyAlignment="1">
      <alignment horizontal="center" vertical="center"/>
    </xf>
    <xf numFmtId="0" fontId="31" fillId="0" borderId="98" xfId="0" applyNumberFormat="1" applyFont="1" applyBorder="1" applyAlignment="1">
      <alignment horizontal="center" vertical="center"/>
    </xf>
    <xf numFmtId="0" fontId="31" fillId="0" borderId="104" xfId="0" applyNumberFormat="1" applyFont="1" applyBorder="1" applyAlignment="1">
      <alignment horizontal="center" vertical="center"/>
    </xf>
    <xf numFmtId="0" fontId="31" fillId="0" borderId="94" xfId="0" applyNumberFormat="1" applyFont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31" fillId="0" borderId="18" xfId="0" applyNumberFormat="1" applyFont="1" applyBorder="1" applyAlignment="1">
      <alignment horizontal="center" vertical="center"/>
    </xf>
    <xf numFmtId="0" fontId="0" fillId="0" borderId="91" xfId="0" applyFont="1" applyBorder="1" applyAlignment="1"/>
    <xf numFmtId="0" fontId="20" fillId="0" borderId="86" xfId="0" applyFont="1" applyFill="1" applyBorder="1" applyAlignment="1">
      <alignment horizontal="center" vertical="center" wrapText="1"/>
    </xf>
    <xf numFmtId="0" fontId="17" fillId="0" borderId="8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91" xfId="0" applyFont="1" applyBorder="1" applyAlignment="1">
      <alignment horizontal="center" vertical="center"/>
    </xf>
    <xf numFmtId="0" fontId="1" fillId="0" borderId="123" xfId="0" applyFont="1" applyBorder="1" applyAlignment="1">
      <alignment vertical="center"/>
    </xf>
    <xf numFmtId="0" fontId="32" fillId="0" borderId="106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 wrapText="1"/>
    </xf>
    <xf numFmtId="0" fontId="32" fillId="0" borderId="107" xfId="0" applyFont="1" applyBorder="1" applyAlignment="1">
      <alignment horizontal="center" vertical="center" wrapText="1"/>
    </xf>
    <xf numFmtId="0" fontId="31" fillId="0" borderId="31" xfId="0" applyNumberFormat="1" applyFont="1" applyBorder="1" applyAlignment="1">
      <alignment horizontal="center" vertical="center"/>
    </xf>
    <xf numFmtId="0" fontId="31" fillId="0" borderId="89" xfId="0" applyNumberFormat="1" applyFont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 wrapText="1"/>
    </xf>
    <xf numFmtId="0" fontId="0" fillId="2" borderId="31" xfId="0" applyNumberFormat="1" applyFont="1" applyFill="1" applyBorder="1" applyAlignment="1">
      <alignment horizontal="center" vertical="center" wrapText="1"/>
    </xf>
    <xf numFmtId="0" fontId="25" fillId="3" borderId="94" xfId="0" applyNumberFormat="1" applyFont="1" applyFill="1" applyBorder="1" applyAlignment="1">
      <alignment horizontal="center" vertical="center"/>
    </xf>
    <xf numFmtId="0" fontId="33" fillId="0" borderId="97" xfId="0" applyNumberFormat="1" applyFont="1" applyBorder="1" applyAlignment="1">
      <alignment horizontal="center" vertical="center"/>
    </xf>
    <xf numFmtId="0" fontId="0" fillId="2" borderId="89" xfId="0" applyNumberFormat="1" applyFont="1" applyFill="1" applyBorder="1" applyAlignment="1">
      <alignment horizontal="center" vertical="center" wrapText="1"/>
    </xf>
    <xf numFmtId="0" fontId="23" fillId="2" borderId="18" xfId="0" applyNumberFormat="1" applyFont="1" applyFill="1" applyBorder="1" applyAlignment="1">
      <alignment horizontal="center" vertical="center"/>
    </xf>
    <xf numFmtId="0" fontId="23" fillId="2" borderId="31" xfId="0" applyNumberFormat="1" applyFont="1" applyFill="1" applyBorder="1" applyAlignment="1">
      <alignment horizontal="center" vertical="center"/>
    </xf>
    <xf numFmtId="0" fontId="23" fillId="2" borderId="89" xfId="0" applyNumberFormat="1" applyFont="1" applyFill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17" fillId="0" borderId="90" xfId="0" applyFont="1" applyBorder="1"/>
    <xf numFmtId="0" fontId="35" fillId="0" borderId="97" xfId="0" applyFont="1" applyBorder="1"/>
    <xf numFmtId="0" fontId="35" fillId="0" borderId="90" xfId="0" applyFont="1" applyBorder="1"/>
    <xf numFmtId="0" fontId="33" fillId="4" borderId="97" xfId="0" applyFont="1" applyFill="1" applyBorder="1" applyAlignment="1">
      <alignment horizontal="center" vertical="center"/>
    </xf>
    <xf numFmtId="0" fontId="33" fillId="4" borderId="90" xfId="0" applyFont="1" applyFill="1" applyBorder="1" applyAlignment="1">
      <alignment horizontal="center" vertical="center"/>
    </xf>
    <xf numFmtId="0" fontId="17" fillId="4" borderId="90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center" vertical="center"/>
    </xf>
    <xf numFmtId="0" fontId="34" fillId="2" borderId="31" xfId="0" applyNumberFormat="1" applyFont="1" applyFill="1" applyBorder="1" applyAlignment="1">
      <alignment horizontal="center" vertical="center"/>
    </xf>
    <xf numFmtId="0" fontId="34" fillId="2" borderId="89" xfId="0" applyNumberFormat="1" applyFont="1" applyFill="1" applyBorder="1" applyAlignment="1">
      <alignment horizontal="center" vertical="center"/>
    </xf>
    <xf numFmtId="0" fontId="25" fillId="3" borderId="89" xfId="0" applyNumberFormat="1" applyFont="1" applyFill="1" applyBorder="1" applyAlignment="1">
      <alignment horizontal="center" vertical="center"/>
    </xf>
    <xf numFmtId="0" fontId="17" fillId="0" borderId="96" xfId="0" applyFont="1" applyBorder="1"/>
    <xf numFmtId="0" fontId="33" fillId="0" borderId="90" xfId="0" applyFont="1" applyBorder="1"/>
    <xf numFmtId="0" fontId="17" fillId="4" borderId="96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center" vertical="center" wrapText="1"/>
    </xf>
    <xf numFmtId="0" fontId="34" fillId="2" borderId="31" xfId="0" applyNumberFormat="1" applyFont="1" applyFill="1" applyBorder="1" applyAlignment="1">
      <alignment horizontal="center" vertical="center" wrapText="1"/>
    </xf>
    <xf numFmtId="0" fontId="34" fillId="2" borderId="89" xfId="0" applyNumberFormat="1" applyFont="1" applyFill="1" applyBorder="1" applyAlignment="1">
      <alignment horizontal="center" vertical="center" wrapText="1"/>
    </xf>
    <xf numFmtId="0" fontId="0" fillId="5" borderId="18" xfId="0" applyNumberFormat="1" applyFill="1" applyBorder="1" applyAlignment="1">
      <alignment horizontal="center" vertical="center"/>
    </xf>
    <xf numFmtId="0" fontId="0" fillId="5" borderId="31" xfId="0" applyNumberFormat="1" applyFont="1" applyFill="1" applyBorder="1" applyAlignment="1">
      <alignment horizontal="center" vertical="center"/>
    </xf>
    <xf numFmtId="0" fontId="0" fillId="5" borderId="89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45" xfId="51"/>
    <cellStyle name="常规 44" xfId="52"/>
    <cellStyle name="常规 4" xfId="53"/>
    <cellStyle name="常规 22" xfId="54"/>
    <cellStyle name="常规 2" xfId="55"/>
    <cellStyle name="常规 14" xfId="56"/>
    <cellStyle name="常规 12" xfId="57"/>
    <cellStyle name="常规 11" xfId="58"/>
    <cellStyle name="常规 9" xfId="59"/>
    <cellStyle name="常规 2 2 2 2" xfId="60"/>
    <cellStyle name="常规 2 2 2" xfId="61"/>
    <cellStyle name="常规 10" xfId="62"/>
    <cellStyle name="常规 2 2" xfId="63"/>
    <cellStyle name="常规 8" xfId="64"/>
    <cellStyle name="常规 2 3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357"/>
  <sheetViews>
    <sheetView tabSelected="1" topLeftCell="A19" workbookViewId="0">
      <selection activeCell="A340" sqref="A$1:B$1048576"/>
    </sheetView>
  </sheetViews>
  <sheetFormatPr defaultColWidth="9" defaultRowHeight="15.6"/>
  <cols>
    <col min="1" max="1" width="20.375" style="166" customWidth="1"/>
    <col min="2" max="2" width="3.875" style="166" customWidth="1"/>
    <col min="3" max="3" width="2.875" style="166" customWidth="1"/>
    <col min="4" max="7" width="3" style="166" customWidth="1"/>
    <col min="8" max="8" width="4.5" style="166" customWidth="1"/>
    <col min="9" max="9" width="2.875" style="166" customWidth="1"/>
    <col min="10" max="10" width="4.5" style="166" customWidth="1"/>
    <col min="11" max="12" width="3" style="166" customWidth="1"/>
    <col min="13" max="13" width="3.375" style="166" customWidth="1"/>
    <col min="14" max="15" width="3" style="166" customWidth="1"/>
    <col min="16" max="16" width="3.375" style="166" customWidth="1"/>
    <col min="17" max="17" width="3" style="166" customWidth="1"/>
    <col min="18" max="18" width="4.5" style="166" customWidth="1"/>
    <col min="19" max="19" width="4.25" style="166" customWidth="1"/>
    <col min="20" max="20" width="3.75" style="166" customWidth="1"/>
    <col min="21" max="21" width="4.5" style="166" customWidth="1"/>
    <col min="22" max="22" width="3.375" style="166" customWidth="1"/>
    <col min="23" max="23" width="3" style="166" customWidth="1"/>
    <col min="24" max="24" width="4.375" style="166" customWidth="1"/>
    <col min="25" max="25" width="5.25" style="166" customWidth="1"/>
    <col min="26" max="26" width="4.25" style="166" customWidth="1"/>
    <col min="27" max="27" width="3" style="166" customWidth="1"/>
    <col min="28" max="28" width="4.125" style="166" customWidth="1"/>
    <col min="29" max="29" width="3.25" style="166" customWidth="1"/>
    <col min="30" max="30" width="4.75" style="166" customWidth="1"/>
    <col min="31" max="32" width="3" style="166" customWidth="1"/>
    <col min="33" max="33" width="3.75" style="166" customWidth="1"/>
    <col min="34" max="34" width="4.125" style="166" customWidth="1"/>
    <col min="35" max="35" width="3" style="166" customWidth="1"/>
    <col min="36" max="36" width="4.5" style="166" customWidth="1"/>
    <col min="37" max="37" width="4.25" style="166" customWidth="1"/>
    <col min="38" max="38" width="4.125" style="166" customWidth="1"/>
    <col min="39" max="39" width="3.625" style="166" customWidth="1"/>
    <col min="40" max="40" width="4.625" style="166" customWidth="1"/>
    <col min="41" max="41" width="4.75" style="166" customWidth="1"/>
    <col min="42" max="42" width="3.5" style="166" customWidth="1"/>
    <col min="43" max="43" width="3" style="166" customWidth="1"/>
    <col min="44" max="44" width="3.375" style="166" customWidth="1"/>
    <col min="45" max="45" width="6" style="166" customWidth="1"/>
    <col min="46" max="48" width="4.5" style="166" customWidth="1"/>
    <col min="49" max="49" width="3.125" style="166" customWidth="1"/>
    <col min="50" max="50" width="3" style="312" customWidth="1"/>
    <col min="51" max="51" width="7.5" style="166" customWidth="1"/>
    <col min="52" max="52" width="6.25" style="166" customWidth="1"/>
    <col min="53" max="53" width="5.875" style="166" customWidth="1"/>
    <col min="54" max="16384" width="9" style="166"/>
  </cols>
  <sheetData>
    <row r="1" s="310" customFormat="1" ht="22.2" spans="1:50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</row>
    <row r="2" s="310" customFormat="1" ht="22.2" spans="1:50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</row>
    <row r="3" s="310" customFormat="1" spans="1:50">
      <c r="A3" s="171" t="s">
        <v>1</v>
      </c>
      <c r="B3" s="314" t="s">
        <v>2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</row>
    <row r="4" s="310" customFormat="1" ht="16.35" spans="1:50">
      <c r="A4" s="171"/>
      <c r="B4" s="316" t="s">
        <v>3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40"/>
      <c r="AQ4" s="315"/>
      <c r="AR4" s="315"/>
      <c r="AS4" s="315"/>
      <c r="AT4" s="315"/>
      <c r="AU4" s="315"/>
      <c r="AV4" s="315"/>
      <c r="AW4" s="315"/>
      <c r="AX4" s="315"/>
    </row>
    <row r="5" s="310" customFormat="1" ht="17.1" spans="1:52">
      <c r="A5" s="317" t="s">
        <v>4</v>
      </c>
      <c r="B5" s="318" t="s">
        <v>5</v>
      </c>
      <c r="C5" s="319"/>
      <c r="D5" s="206" t="s">
        <v>6</v>
      </c>
      <c r="E5" s="320"/>
      <c r="F5" s="320"/>
      <c r="G5" s="321"/>
      <c r="H5" s="321"/>
      <c r="I5" s="321"/>
      <c r="J5" s="320"/>
      <c r="K5" s="321"/>
      <c r="L5" s="320"/>
      <c r="M5" s="321"/>
      <c r="N5" s="321"/>
      <c r="O5" s="320"/>
      <c r="P5" s="320"/>
      <c r="Q5" s="320"/>
      <c r="R5" s="320"/>
      <c r="S5" s="321"/>
      <c r="T5" s="320"/>
      <c r="U5" s="337"/>
      <c r="V5" s="206" t="s">
        <v>7</v>
      </c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341"/>
      <c r="AY5" s="342"/>
      <c r="AZ5" s="343" t="s">
        <v>8</v>
      </c>
    </row>
    <row r="6" s="310" customFormat="1" ht="65.55" spans="1:52">
      <c r="A6" s="322"/>
      <c r="B6" s="232" t="s">
        <v>9</v>
      </c>
      <c r="C6" s="323" t="s">
        <v>10</v>
      </c>
      <c r="D6" s="324" t="s">
        <v>11</v>
      </c>
      <c r="E6" s="232" t="s">
        <v>12</v>
      </c>
      <c r="F6" s="232" t="s">
        <v>13</v>
      </c>
      <c r="G6" s="232" t="s">
        <v>14</v>
      </c>
      <c r="H6" s="197" t="s">
        <v>15</v>
      </c>
      <c r="I6" s="197" t="s">
        <v>16</v>
      </c>
      <c r="J6" s="232" t="s">
        <v>17</v>
      </c>
      <c r="K6" s="197" t="s">
        <v>18</v>
      </c>
      <c r="L6" s="197" t="s">
        <v>19</v>
      </c>
      <c r="M6" s="232" t="s">
        <v>20</v>
      </c>
      <c r="N6" s="197" t="s">
        <v>21</v>
      </c>
      <c r="O6" s="232" t="s">
        <v>22</v>
      </c>
      <c r="P6" s="232" t="s">
        <v>23</v>
      </c>
      <c r="Q6" s="232" t="s">
        <v>24</v>
      </c>
      <c r="R6" s="232" t="s">
        <v>25</v>
      </c>
      <c r="S6" s="232" t="s">
        <v>26</v>
      </c>
      <c r="T6" s="197" t="s">
        <v>27</v>
      </c>
      <c r="U6" s="323" t="s">
        <v>28</v>
      </c>
      <c r="V6" s="324" t="s">
        <v>29</v>
      </c>
      <c r="W6" s="232" t="s">
        <v>30</v>
      </c>
      <c r="X6" s="232" t="s">
        <v>23</v>
      </c>
      <c r="Y6" s="232" t="s">
        <v>31</v>
      </c>
      <c r="Z6" s="232" t="s">
        <v>32</v>
      </c>
      <c r="AA6" s="232" t="s">
        <v>11</v>
      </c>
      <c r="AB6" s="232" t="s">
        <v>20</v>
      </c>
      <c r="AC6" s="232" t="s">
        <v>33</v>
      </c>
      <c r="AD6" s="232" t="s">
        <v>24</v>
      </c>
      <c r="AE6" s="338" t="s">
        <v>14</v>
      </c>
      <c r="AF6" s="338" t="s">
        <v>34</v>
      </c>
      <c r="AG6" s="338" t="s">
        <v>22</v>
      </c>
      <c r="AH6" s="232" t="s">
        <v>13</v>
      </c>
      <c r="AI6" s="338" t="s">
        <v>35</v>
      </c>
      <c r="AJ6" s="338" t="s">
        <v>36</v>
      </c>
      <c r="AK6" s="338" t="s">
        <v>37</v>
      </c>
      <c r="AL6" s="339" t="s">
        <v>38</v>
      </c>
      <c r="AM6" s="338" t="s">
        <v>39</v>
      </c>
      <c r="AN6" s="338" t="s">
        <v>40</v>
      </c>
      <c r="AO6" s="338" t="s">
        <v>41</v>
      </c>
      <c r="AP6" s="339" t="s">
        <v>42</v>
      </c>
      <c r="AQ6" s="339" t="s">
        <v>17</v>
      </c>
      <c r="AR6" s="338" t="s">
        <v>43</v>
      </c>
      <c r="AS6" s="338" t="s">
        <v>44</v>
      </c>
      <c r="AT6" s="232" t="s">
        <v>45</v>
      </c>
      <c r="AU6" s="232" t="s">
        <v>46</v>
      </c>
      <c r="AV6" s="232" t="s">
        <v>47</v>
      </c>
      <c r="AW6" s="232" t="s">
        <v>16</v>
      </c>
      <c r="AX6" s="344" t="s">
        <v>48</v>
      </c>
      <c r="AY6" s="345" t="s">
        <v>49</v>
      </c>
      <c r="AZ6" s="346"/>
    </row>
    <row r="7" ht="18" customHeight="1" spans="1:52">
      <c r="A7" s="191" t="s">
        <v>50</v>
      </c>
      <c r="B7" s="192"/>
      <c r="C7" s="224"/>
      <c r="D7" s="217"/>
      <c r="E7" s="187"/>
      <c r="F7" s="187"/>
      <c r="G7" s="183">
        <v>12</v>
      </c>
      <c r="H7" s="187"/>
      <c r="I7" s="187"/>
      <c r="J7" s="187"/>
      <c r="K7" s="187">
        <v>12</v>
      </c>
      <c r="L7" s="187"/>
      <c r="M7" s="187"/>
      <c r="N7" s="187">
        <v>12</v>
      </c>
      <c r="O7" s="187"/>
      <c r="P7" s="187"/>
      <c r="Q7" s="187"/>
      <c r="R7" s="276">
        <f>SUM(LARGE(D9:Q9,{1,2,3,4,5,6,7}))</f>
        <v>109</v>
      </c>
      <c r="S7" s="187">
        <v>12</v>
      </c>
      <c r="T7" s="187"/>
      <c r="U7" s="212">
        <v>12</v>
      </c>
      <c r="V7" s="218" t="s">
        <v>51</v>
      </c>
      <c r="W7" s="218" t="s">
        <v>51</v>
      </c>
      <c r="X7" s="218" t="s">
        <v>51</v>
      </c>
      <c r="Y7" s="218">
        <v>18</v>
      </c>
      <c r="Z7" s="218" t="s">
        <v>51</v>
      </c>
      <c r="AA7" s="218" t="s">
        <v>51</v>
      </c>
      <c r="AB7" s="218" t="s">
        <v>51</v>
      </c>
      <c r="AC7" s="218" t="s">
        <v>51</v>
      </c>
      <c r="AD7" s="218" t="s">
        <v>51</v>
      </c>
      <c r="AE7" s="218" t="s">
        <v>51</v>
      </c>
      <c r="AF7" s="218" t="s">
        <v>51</v>
      </c>
      <c r="AG7" s="218" t="s">
        <v>51</v>
      </c>
      <c r="AH7" s="218" t="s">
        <v>51</v>
      </c>
      <c r="AI7" s="218" t="s">
        <v>51</v>
      </c>
      <c r="AJ7" s="218" t="s">
        <v>51</v>
      </c>
      <c r="AK7" s="218" t="s">
        <v>51</v>
      </c>
      <c r="AL7" s="218" t="s">
        <v>51</v>
      </c>
      <c r="AM7" s="218" t="s">
        <v>51</v>
      </c>
      <c r="AN7" s="218" t="s">
        <v>51</v>
      </c>
      <c r="AO7" s="218">
        <v>68</v>
      </c>
      <c r="AP7" s="218" t="s">
        <v>51</v>
      </c>
      <c r="AQ7" s="218" t="s">
        <v>51</v>
      </c>
      <c r="AR7" s="218" t="s">
        <v>51</v>
      </c>
      <c r="AS7" s="218" t="s">
        <v>51</v>
      </c>
      <c r="AT7" s="218" t="s">
        <v>51</v>
      </c>
      <c r="AU7" s="218" t="s">
        <v>51</v>
      </c>
      <c r="AV7" s="218" t="s">
        <v>51</v>
      </c>
      <c r="AW7" s="218" t="s">
        <v>51</v>
      </c>
      <c r="AX7" s="218" t="s">
        <v>51</v>
      </c>
      <c r="AY7" s="326">
        <f>SUM(V9:AX9)</f>
        <v>132</v>
      </c>
      <c r="AZ7" s="230">
        <f>SUM(AY7,S9:U9,R7,B7:C9)</f>
        <v>277</v>
      </c>
    </row>
    <row r="8" s="311" customFormat="1" ht="18" customHeight="1" spans="1:52">
      <c r="A8" s="325"/>
      <c r="B8" s="199"/>
      <c r="C8" s="326"/>
      <c r="D8" s="327"/>
      <c r="E8" s="328"/>
      <c r="F8" s="220"/>
      <c r="G8" s="187">
        <v>45</v>
      </c>
      <c r="H8" s="187"/>
      <c r="I8" s="183"/>
      <c r="J8" s="328"/>
      <c r="K8" s="187">
        <v>14</v>
      </c>
      <c r="L8" s="220"/>
      <c r="M8" s="187"/>
      <c r="N8" s="183">
        <v>14</v>
      </c>
      <c r="O8" s="220"/>
      <c r="P8" s="220"/>
      <c r="Q8" s="220"/>
      <c r="R8" s="276"/>
      <c r="S8" s="183">
        <v>2</v>
      </c>
      <c r="T8" s="328"/>
      <c r="U8" s="212">
        <v>10</v>
      </c>
      <c r="V8" s="218" t="s">
        <v>51</v>
      </c>
      <c r="W8" s="218" t="s">
        <v>51</v>
      </c>
      <c r="X8" s="218" t="s">
        <v>51</v>
      </c>
      <c r="Y8" s="218">
        <v>32</v>
      </c>
      <c r="Z8" s="218" t="s">
        <v>51</v>
      </c>
      <c r="AA8" s="218" t="s">
        <v>51</v>
      </c>
      <c r="AB8" s="218" t="s">
        <v>51</v>
      </c>
      <c r="AC8" s="218" t="s">
        <v>51</v>
      </c>
      <c r="AD8" s="218" t="s">
        <v>51</v>
      </c>
      <c r="AE8" s="218" t="s">
        <v>51</v>
      </c>
      <c r="AF8" s="218" t="s">
        <v>51</v>
      </c>
      <c r="AG8" s="218" t="s">
        <v>51</v>
      </c>
      <c r="AH8" s="218" t="s">
        <v>51</v>
      </c>
      <c r="AI8" s="218" t="s">
        <v>51</v>
      </c>
      <c r="AJ8" s="218" t="s">
        <v>51</v>
      </c>
      <c r="AK8" s="218" t="s">
        <v>51</v>
      </c>
      <c r="AL8" s="218" t="s">
        <v>51</v>
      </c>
      <c r="AM8" s="218" t="s">
        <v>51</v>
      </c>
      <c r="AN8" s="218" t="s">
        <v>51</v>
      </c>
      <c r="AO8" s="218">
        <v>14</v>
      </c>
      <c r="AP8" s="218" t="s">
        <v>51</v>
      </c>
      <c r="AQ8" s="218" t="s">
        <v>51</v>
      </c>
      <c r="AR8" s="218" t="s">
        <v>51</v>
      </c>
      <c r="AS8" s="218" t="s">
        <v>51</v>
      </c>
      <c r="AT8" s="218" t="s">
        <v>51</v>
      </c>
      <c r="AU8" s="218" t="s">
        <v>51</v>
      </c>
      <c r="AV8" s="218" t="s">
        <v>51</v>
      </c>
      <c r="AW8" s="218" t="s">
        <v>51</v>
      </c>
      <c r="AX8" s="218" t="s">
        <v>51</v>
      </c>
      <c r="AY8" s="326"/>
      <c r="AZ8" s="230"/>
    </row>
    <row r="9" s="311" customFormat="1" ht="18" customHeight="1" spans="1:52">
      <c r="A9" s="329"/>
      <c r="B9" s="183"/>
      <c r="C9" s="210"/>
      <c r="D9" s="330">
        <f>SUM(D7:D8)</f>
        <v>0</v>
      </c>
      <c r="E9" s="330">
        <f t="shared" ref="E9:Q9" si="0">SUM(E7:E8)</f>
        <v>0</v>
      </c>
      <c r="F9" s="330">
        <f t="shared" si="0"/>
        <v>0</v>
      </c>
      <c r="G9" s="331">
        <f t="shared" si="0"/>
        <v>57</v>
      </c>
      <c r="H9" s="331">
        <f t="shared" si="0"/>
        <v>0</v>
      </c>
      <c r="I9" s="331">
        <f t="shared" si="0"/>
        <v>0</v>
      </c>
      <c r="J9" s="330">
        <f t="shared" si="0"/>
        <v>0</v>
      </c>
      <c r="K9" s="331">
        <f t="shared" si="0"/>
        <v>26</v>
      </c>
      <c r="L9" s="330">
        <f t="shared" si="0"/>
        <v>0</v>
      </c>
      <c r="M9" s="331">
        <f t="shared" si="0"/>
        <v>0</v>
      </c>
      <c r="N9" s="331">
        <f t="shared" si="0"/>
        <v>26</v>
      </c>
      <c r="O9" s="330">
        <f t="shared" si="0"/>
        <v>0</v>
      </c>
      <c r="P9" s="330">
        <f t="shared" si="0"/>
        <v>0</v>
      </c>
      <c r="Q9" s="330">
        <f t="shared" si="0"/>
        <v>0</v>
      </c>
      <c r="R9" s="231"/>
      <c r="S9" s="331">
        <f>SUM(S7:S8)</f>
        <v>14</v>
      </c>
      <c r="T9" s="330">
        <f t="shared" ref="S9:AX9" si="1">SUM(T7:T8)</f>
        <v>0</v>
      </c>
      <c r="U9" s="284">
        <f t="shared" si="1"/>
        <v>22</v>
      </c>
      <c r="V9" s="330">
        <f t="shared" si="1"/>
        <v>0</v>
      </c>
      <c r="W9" s="330">
        <f t="shared" si="1"/>
        <v>0</v>
      </c>
      <c r="X9" s="330">
        <f t="shared" si="1"/>
        <v>0</v>
      </c>
      <c r="Y9" s="330">
        <f t="shared" si="1"/>
        <v>50</v>
      </c>
      <c r="Z9" s="330">
        <f t="shared" si="1"/>
        <v>0</v>
      </c>
      <c r="AA9" s="330">
        <f t="shared" si="1"/>
        <v>0</v>
      </c>
      <c r="AB9" s="330">
        <f t="shared" si="1"/>
        <v>0</v>
      </c>
      <c r="AC9" s="330">
        <f t="shared" si="1"/>
        <v>0</v>
      </c>
      <c r="AD9" s="330">
        <f t="shared" si="1"/>
        <v>0</v>
      </c>
      <c r="AE9" s="330">
        <f t="shared" si="1"/>
        <v>0</v>
      </c>
      <c r="AF9" s="330">
        <f t="shared" si="1"/>
        <v>0</v>
      </c>
      <c r="AG9" s="330">
        <f t="shared" si="1"/>
        <v>0</v>
      </c>
      <c r="AH9" s="330">
        <f t="shared" si="1"/>
        <v>0</v>
      </c>
      <c r="AI9" s="330">
        <f t="shared" si="1"/>
        <v>0</v>
      </c>
      <c r="AJ9" s="330">
        <f t="shared" si="1"/>
        <v>0</v>
      </c>
      <c r="AK9" s="330">
        <f t="shared" si="1"/>
        <v>0</v>
      </c>
      <c r="AL9" s="330">
        <f t="shared" si="1"/>
        <v>0</v>
      </c>
      <c r="AM9" s="330">
        <f t="shared" si="1"/>
        <v>0</v>
      </c>
      <c r="AN9" s="330">
        <f t="shared" si="1"/>
        <v>0</v>
      </c>
      <c r="AO9" s="330">
        <f t="shared" si="1"/>
        <v>82</v>
      </c>
      <c r="AP9" s="330">
        <f t="shared" si="1"/>
        <v>0</v>
      </c>
      <c r="AQ9" s="330">
        <f t="shared" si="1"/>
        <v>0</v>
      </c>
      <c r="AR9" s="330">
        <f t="shared" si="1"/>
        <v>0</v>
      </c>
      <c r="AS9" s="330">
        <f t="shared" si="1"/>
        <v>0</v>
      </c>
      <c r="AT9" s="330">
        <f t="shared" si="1"/>
        <v>0</v>
      </c>
      <c r="AU9" s="330">
        <f t="shared" si="1"/>
        <v>0</v>
      </c>
      <c r="AV9" s="330">
        <f t="shared" si="1"/>
        <v>0</v>
      </c>
      <c r="AW9" s="330">
        <f t="shared" si="1"/>
        <v>0</v>
      </c>
      <c r="AX9" s="330">
        <f t="shared" si="1"/>
        <v>0</v>
      </c>
      <c r="AY9" s="210"/>
      <c r="AZ9" s="222"/>
    </row>
    <row r="10" ht="18" customHeight="1" spans="1:52">
      <c r="A10" s="191" t="s">
        <v>52</v>
      </c>
      <c r="B10" s="192"/>
      <c r="C10" s="224"/>
      <c r="D10" s="217"/>
      <c r="E10" s="187"/>
      <c r="F10" s="187"/>
      <c r="G10" s="183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276">
        <f>SUM(LARGE(D12:Q12,{1,2,3,4,5,6,7}))</f>
        <v>0</v>
      </c>
      <c r="S10" s="187"/>
      <c r="T10" s="187"/>
      <c r="U10" s="212"/>
      <c r="V10" s="218" t="s">
        <v>51</v>
      </c>
      <c r="W10" s="218" t="s">
        <v>51</v>
      </c>
      <c r="X10" s="218" t="s">
        <v>51</v>
      </c>
      <c r="Y10" s="218" t="s">
        <v>51</v>
      </c>
      <c r="Z10" s="218" t="s">
        <v>51</v>
      </c>
      <c r="AA10" s="218" t="s">
        <v>51</v>
      </c>
      <c r="AB10" s="218" t="s">
        <v>51</v>
      </c>
      <c r="AC10" s="218" t="s">
        <v>51</v>
      </c>
      <c r="AD10" s="218" t="s">
        <v>51</v>
      </c>
      <c r="AE10" s="218" t="s">
        <v>51</v>
      </c>
      <c r="AF10" s="218" t="s">
        <v>51</v>
      </c>
      <c r="AG10" s="218" t="s">
        <v>51</v>
      </c>
      <c r="AH10" s="218" t="s">
        <v>51</v>
      </c>
      <c r="AI10" s="218" t="s">
        <v>51</v>
      </c>
      <c r="AJ10" s="218" t="s">
        <v>51</v>
      </c>
      <c r="AK10" s="218" t="s">
        <v>51</v>
      </c>
      <c r="AL10" s="218" t="s">
        <v>51</v>
      </c>
      <c r="AM10" s="218" t="s">
        <v>51</v>
      </c>
      <c r="AN10" s="218" t="s">
        <v>51</v>
      </c>
      <c r="AO10" s="218" t="s">
        <v>51</v>
      </c>
      <c r="AP10" s="218" t="s">
        <v>51</v>
      </c>
      <c r="AQ10" s="218" t="s">
        <v>51</v>
      </c>
      <c r="AR10" s="218" t="s">
        <v>51</v>
      </c>
      <c r="AS10" s="218" t="s">
        <v>51</v>
      </c>
      <c r="AT10" s="218" t="s">
        <v>51</v>
      </c>
      <c r="AU10" s="218" t="s">
        <v>51</v>
      </c>
      <c r="AV10" s="218" t="s">
        <v>51</v>
      </c>
      <c r="AW10" s="218" t="s">
        <v>51</v>
      </c>
      <c r="AX10" s="218" t="s">
        <v>51</v>
      </c>
      <c r="AY10" s="326">
        <f>SUM(V12:AX12)</f>
        <v>0</v>
      </c>
      <c r="AZ10" s="230">
        <f>SUM(AY10,S12:U12,R10,B10:C12)</f>
        <v>0</v>
      </c>
    </row>
    <row r="11" s="311" customFormat="1" ht="18" customHeight="1" spans="1:52">
      <c r="A11" s="325"/>
      <c r="B11" s="199"/>
      <c r="C11" s="326"/>
      <c r="D11" s="327"/>
      <c r="E11" s="328"/>
      <c r="F11" s="220"/>
      <c r="G11" s="187"/>
      <c r="H11" s="187"/>
      <c r="I11" s="183"/>
      <c r="J11" s="328"/>
      <c r="K11" s="187"/>
      <c r="L11" s="220"/>
      <c r="M11" s="187"/>
      <c r="N11" s="183"/>
      <c r="O11" s="220"/>
      <c r="P11" s="220"/>
      <c r="Q11" s="220"/>
      <c r="R11" s="276"/>
      <c r="S11" s="183"/>
      <c r="T11" s="328"/>
      <c r="U11" s="212"/>
      <c r="V11" s="218" t="s">
        <v>51</v>
      </c>
      <c r="W11" s="218" t="s">
        <v>51</v>
      </c>
      <c r="X11" s="218" t="s">
        <v>51</v>
      </c>
      <c r="Y11" s="218" t="s">
        <v>51</v>
      </c>
      <c r="Z11" s="218" t="s">
        <v>51</v>
      </c>
      <c r="AA11" s="218" t="s">
        <v>51</v>
      </c>
      <c r="AB11" s="218" t="s">
        <v>51</v>
      </c>
      <c r="AC11" s="218" t="s">
        <v>51</v>
      </c>
      <c r="AD11" s="218" t="s">
        <v>51</v>
      </c>
      <c r="AE11" s="218" t="s">
        <v>51</v>
      </c>
      <c r="AF11" s="218" t="s">
        <v>51</v>
      </c>
      <c r="AG11" s="218" t="s">
        <v>51</v>
      </c>
      <c r="AH11" s="218" t="s">
        <v>51</v>
      </c>
      <c r="AI11" s="218" t="s">
        <v>51</v>
      </c>
      <c r="AJ11" s="218" t="s">
        <v>51</v>
      </c>
      <c r="AK11" s="218" t="s">
        <v>51</v>
      </c>
      <c r="AL11" s="218" t="s">
        <v>51</v>
      </c>
      <c r="AM11" s="218" t="s">
        <v>51</v>
      </c>
      <c r="AN11" s="218" t="s">
        <v>51</v>
      </c>
      <c r="AO11" s="218" t="s">
        <v>51</v>
      </c>
      <c r="AP11" s="218" t="s">
        <v>51</v>
      </c>
      <c r="AQ11" s="218" t="s">
        <v>51</v>
      </c>
      <c r="AR11" s="218" t="s">
        <v>51</v>
      </c>
      <c r="AS11" s="218" t="s">
        <v>51</v>
      </c>
      <c r="AT11" s="218" t="s">
        <v>51</v>
      </c>
      <c r="AU11" s="218" t="s">
        <v>51</v>
      </c>
      <c r="AV11" s="218" t="s">
        <v>51</v>
      </c>
      <c r="AW11" s="218" t="s">
        <v>51</v>
      </c>
      <c r="AX11" s="218" t="s">
        <v>51</v>
      </c>
      <c r="AY11" s="326"/>
      <c r="AZ11" s="230"/>
    </row>
    <row r="12" s="311" customFormat="1" ht="18" customHeight="1" spans="1:52">
      <c r="A12" s="329"/>
      <c r="B12" s="183"/>
      <c r="C12" s="210"/>
      <c r="D12" s="330">
        <f>SUM(D10:D11)</f>
        <v>0</v>
      </c>
      <c r="E12" s="330">
        <f t="shared" ref="E12:Q12" si="2">SUM(E10:E11)</f>
        <v>0</v>
      </c>
      <c r="F12" s="330">
        <f t="shared" si="2"/>
        <v>0</v>
      </c>
      <c r="G12" s="331">
        <f t="shared" si="2"/>
        <v>0</v>
      </c>
      <c r="H12" s="331">
        <f t="shared" si="2"/>
        <v>0</v>
      </c>
      <c r="I12" s="331">
        <f t="shared" si="2"/>
        <v>0</v>
      </c>
      <c r="J12" s="330">
        <f t="shared" si="2"/>
        <v>0</v>
      </c>
      <c r="K12" s="331">
        <f t="shared" si="2"/>
        <v>0</v>
      </c>
      <c r="L12" s="330">
        <f t="shared" si="2"/>
        <v>0</v>
      </c>
      <c r="M12" s="331">
        <f t="shared" si="2"/>
        <v>0</v>
      </c>
      <c r="N12" s="331">
        <f t="shared" si="2"/>
        <v>0</v>
      </c>
      <c r="O12" s="330">
        <f t="shared" si="2"/>
        <v>0</v>
      </c>
      <c r="P12" s="330">
        <f t="shared" si="2"/>
        <v>0</v>
      </c>
      <c r="Q12" s="330">
        <f t="shared" si="2"/>
        <v>0</v>
      </c>
      <c r="R12" s="231"/>
      <c r="S12" s="331">
        <f>SUM(S10:S11)</f>
        <v>0</v>
      </c>
      <c r="T12" s="330">
        <f t="shared" ref="S12:AX12" si="3">SUM(T10:T11)</f>
        <v>0</v>
      </c>
      <c r="U12" s="284">
        <f t="shared" si="3"/>
        <v>0</v>
      </c>
      <c r="V12" s="330">
        <f t="shared" si="3"/>
        <v>0</v>
      </c>
      <c r="W12" s="330">
        <f t="shared" si="3"/>
        <v>0</v>
      </c>
      <c r="X12" s="330">
        <f t="shared" si="3"/>
        <v>0</v>
      </c>
      <c r="Y12" s="330">
        <f t="shared" si="3"/>
        <v>0</v>
      </c>
      <c r="Z12" s="330">
        <f t="shared" si="3"/>
        <v>0</v>
      </c>
      <c r="AA12" s="330">
        <f t="shared" si="3"/>
        <v>0</v>
      </c>
      <c r="AB12" s="330">
        <f t="shared" si="3"/>
        <v>0</v>
      </c>
      <c r="AC12" s="330">
        <f t="shared" si="3"/>
        <v>0</v>
      </c>
      <c r="AD12" s="330">
        <f t="shared" si="3"/>
        <v>0</v>
      </c>
      <c r="AE12" s="330">
        <f t="shared" si="3"/>
        <v>0</v>
      </c>
      <c r="AF12" s="330">
        <f t="shared" si="3"/>
        <v>0</v>
      </c>
      <c r="AG12" s="330">
        <f t="shared" si="3"/>
        <v>0</v>
      </c>
      <c r="AH12" s="330">
        <f t="shared" si="3"/>
        <v>0</v>
      </c>
      <c r="AI12" s="330">
        <f t="shared" si="3"/>
        <v>0</v>
      </c>
      <c r="AJ12" s="330">
        <f t="shared" si="3"/>
        <v>0</v>
      </c>
      <c r="AK12" s="330">
        <f t="shared" si="3"/>
        <v>0</v>
      </c>
      <c r="AL12" s="330">
        <f t="shared" si="3"/>
        <v>0</v>
      </c>
      <c r="AM12" s="330">
        <f t="shared" si="3"/>
        <v>0</v>
      </c>
      <c r="AN12" s="330">
        <f t="shared" si="3"/>
        <v>0</v>
      </c>
      <c r="AO12" s="330">
        <f t="shared" si="3"/>
        <v>0</v>
      </c>
      <c r="AP12" s="330">
        <f t="shared" si="3"/>
        <v>0</v>
      </c>
      <c r="AQ12" s="330">
        <f t="shared" si="3"/>
        <v>0</v>
      </c>
      <c r="AR12" s="330">
        <f t="shared" si="3"/>
        <v>0</v>
      </c>
      <c r="AS12" s="330">
        <f t="shared" si="3"/>
        <v>0</v>
      </c>
      <c r="AT12" s="330">
        <f t="shared" si="3"/>
        <v>0</v>
      </c>
      <c r="AU12" s="330">
        <f t="shared" si="3"/>
        <v>0</v>
      </c>
      <c r="AV12" s="330">
        <f t="shared" si="3"/>
        <v>0</v>
      </c>
      <c r="AW12" s="330">
        <f t="shared" si="3"/>
        <v>0</v>
      </c>
      <c r="AX12" s="330">
        <f t="shared" si="3"/>
        <v>0</v>
      </c>
      <c r="AY12" s="210"/>
      <c r="AZ12" s="222"/>
    </row>
    <row r="13" ht="18" customHeight="1" spans="1:52">
      <c r="A13" s="191" t="s">
        <v>53</v>
      </c>
      <c r="B13" s="192"/>
      <c r="C13" s="224"/>
      <c r="D13" s="217"/>
      <c r="E13" s="187"/>
      <c r="F13" s="187"/>
      <c r="G13" s="183">
        <v>6</v>
      </c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276">
        <f>SUM(LARGE(D15:Q15,{1,2,3,4,5,6,7}))</f>
        <v>25</v>
      </c>
      <c r="S13" s="187">
        <v>6</v>
      </c>
      <c r="T13" s="187"/>
      <c r="U13" s="212">
        <v>12</v>
      </c>
      <c r="V13" s="218" t="s">
        <v>51</v>
      </c>
      <c r="W13" s="218" t="s">
        <v>51</v>
      </c>
      <c r="X13" s="218" t="s">
        <v>51</v>
      </c>
      <c r="Y13" s="218" t="s">
        <v>51</v>
      </c>
      <c r="Z13" s="218" t="s">
        <v>51</v>
      </c>
      <c r="AA13" s="218" t="s">
        <v>51</v>
      </c>
      <c r="AB13" s="218" t="s">
        <v>51</v>
      </c>
      <c r="AC13" s="218" t="s">
        <v>51</v>
      </c>
      <c r="AD13" s="218" t="s">
        <v>51</v>
      </c>
      <c r="AE13" s="218" t="s">
        <v>51</v>
      </c>
      <c r="AF13" s="218" t="s">
        <v>51</v>
      </c>
      <c r="AG13" s="218" t="s">
        <v>51</v>
      </c>
      <c r="AH13" s="218" t="s">
        <v>51</v>
      </c>
      <c r="AI13" s="218" t="s">
        <v>51</v>
      </c>
      <c r="AJ13" s="218" t="s">
        <v>51</v>
      </c>
      <c r="AK13" s="218" t="s">
        <v>51</v>
      </c>
      <c r="AL13" s="218" t="s">
        <v>51</v>
      </c>
      <c r="AM13" s="218" t="s">
        <v>51</v>
      </c>
      <c r="AN13" s="218" t="s">
        <v>51</v>
      </c>
      <c r="AO13" s="218">
        <v>8</v>
      </c>
      <c r="AP13" s="218" t="s">
        <v>51</v>
      </c>
      <c r="AQ13" s="218" t="s">
        <v>51</v>
      </c>
      <c r="AR13" s="218" t="s">
        <v>51</v>
      </c>
      <c r="AS13" s="218" t="s">
        <v>51</v>
      </c>
      <c r="AT13" s="218" t="s">
        <v>51</v>
      </c>
      <c r="AU13" s="218" t="s">
        <v>51</v>
      </c>
      <c r="AV13" s="218" t="s">
        <v>51</v>
      </c>
      <c r="AW13" s="218" t="s">
        <v>51</v>
      </c>
      <c r="AX13" s="218" t="s">
        <v>51</v>
      </c>
      <c r="AY13" s="326">
        <f>SUM(V15:AX15)</f>
        <v>14</v>
      </c>
      <c r="AZ13" s="230">
        <f>SUM(AY13,S15:U15,R13,B13:C15)</f>
        <v>62</v>
      </c>
    </row>
    <row r="14" s="311" customFormat="1" ht="18" customHeight="1" spans="1:52">
      <c r="A14" s="325"/>
      <c r="B14" s="199"/>
      <c r="C14" s="326"/>
      <c r="D14" s="327"/>
      <c r="E14" s="328"/>
      <c r="F14" s="220"/>
      <c r="G14" s="187">
        <v>19</v>
      </c>
      <c r="H14" s="187"/>
      <c r="I14" s="183"/>
      <c r="J14" s="328"/>
      <c r="K14" s="187"/>
      <c r="L14" s="220"/>
      <c r="M14" s="187"/>
      <c r="N14" s="183"/>
      <c r="O14" s="220"/>
      <c r="P14" s="220"/>
      <c r="Q14" s="220"/>
      <c r="R14" s="276"/>
      <c r="S14" s="183">
        <v>0</v>
      </c>
      <c r="T14" s="328"/>
      <c r="U14" s="212">
        <v>5</v>
      </c>
      <c r="V14" s="218" t="s">
        <v>51</v>
      </c>
      <c r="W14" s="218" t="s">
        <v>51</v>
      </c>
      <c r="X14" s="218" t="s">
        <v>51</v>
      </c>
      <c r="Y14" s="218" t="s">
        <v>51</v>
      </c>
      <c r="Z14" s="218" t="s">
        <v>51</v>
      </c>
      <c r="AA14" s="218" t="s">
        <v>51</v>
      </c>
      <c r="AB14" s="218" t="s">
        <v>51</v>
      </c>
      <c r="AC14" s="218" t="s">
        <v>51</v>
      </c>
      <c r="AD14" s="218" t="s">
        <v>51</v>
      </c>
      <c r="AE14" s="218" t="s">
        <v>51</v>
      </c>
      <c r="AF14" s="218" t="s">
        <v>51</v>
      </c>
      <c r="AG14" s="218" t="s">
        <v>51</v>
      </c>
      <c r="AH14" s="218" t="s">
        <v>51</v>
      </c>
      <c r="AI14" s="218" t="s">
        <v>51</v>
      </c>
      <c r="AJ14" s="218" t="s">
        <v>51</v>
      </c>
      <c r="AK14" s="218" t="s">
        <v>51</v>
      </c>
      <c r="AL14" s="218" t="s">
        <v>51</v>
      </c>
      <c r="AM14" s="218" t="s">
        <v>51</v>
      </c>
      <c r="AN14" s="218" t="s">
        <v>51</v>
      </c>
      <c r="AO14" s="218">
        <v>6</v>
      </c>
      <c r="AP14" s="218" t="s">
        <v>51</v>
      </c>
      <c r="AQ14" s="218" t="s">
        <v>51</v>
      </c>
      <c r="AR14" s="218" t="s">
        <v>51</v>
      </c>
      <c r="AS14" s="218" t="s">
        <v>51</v>
      </c>
      <c r="AT14" s="218" t="s">
        <v>51</v>
      </c>
      <c r="AU14" s="218" t="s">
        <v>51</v>
      </c>
      <c r="AV14" s="218" t="s">
        <v>51</v>
      </c>
      <c r="AW14" s="218" t="s">
        <v>51</v>
      </c>
      <c r="AX14" s="218" t="s">
        <v>51</v>
      </c>
      <c r="AY14" s="326"/>
      <c r="AZ14" s="230"/>
    </row>
    <row r="15" s="311" customFormat="1" ht="18" customHeight="1" spans="1:52">
      <c r="A15" s="329"/>
      <c r="B15" s="183"/>
      <c r="C15" s="210"/>
      <c r="D15" s="330">
        <f>SUM(D13:D14)</f>
        <v>0</v>
      </c>
      <c r="E15" s="330">
        <f t="shared" ref="E15:Q15" si="4">SUM(E13:E14)</f>
        <v>0</v>
      </c>
      <c r="F15" s="330">
        <f t="shared" si="4"/>
        <v>0</v>
      </c>
      <c r="G15" s="331">
        <f t="shared" si="4"/>
        <v>25</v>
      </c>
      <c r="H15" s="331">
        <f t="shared" si="4"/>
        <v>0</v>
      </c>
      <c r="I15" s="331">
        <f t="shared" si="4"/>
        <v>0</v>
      </c>
      <c r="J15" s="330">
        <f t="shared" si="4"/>
        <v>0</v>
      </c>
      <c r="K15" s="331">
        <f t="shared" si="4"/>
        <v>0</v>
      </c>
      <c r="L15" s="330"/>
      <c r="M15" s="331">
        <f t="shared" si="4"/>
        <v>0</v>
      </c>
      <c r="N15" s="331">
        <f t="shared" si="4"/>
        <v>0</v>
      </c>
      <c r="O15" s="330">
        <f t="shared" si="4"/>
        <v>0</v>
      </c>
      <c r="P15" s="330">
        <f t="shared" si="4"/>
        <v>0</v>
      </c>
      <c r="Q15" s="330">
        <f t="shared" si="4"/>
        <v>0</v>
      </c>
      <c r="R15" s="231"/>
      <c r="S15" s="331">
        <f>SUM(S13:S14)</f>
        <v>6</v>
      </c>
      <c r="T15" s="330">
        <f t="shared" ref="S15:AX15" si="5">SUM(T13:T14)</f>
        <v>0</v>
      </c>
      <c r="U15" s="284">
        <f t="shared" si="5"/>
        <v>17</v>
      </c>
      <c r="V15" s="330">
        <f t="shared" si="5"/>
        <v>0</v>
      </c>
      <c r="W15" s="330">
        <f t="shared" si="5"/>
        <v>0</v>
      </c>
      <c r="X15" s="330">
        <f t="shared" si="5"/>
        <v>0</v>
      </c>
      <c r="Y15" s="330">
        <f t="shared" si="5"/>
        <v>0</v>
      </c>
      <c r="Z15" s="330">
        <f t="shared" si="5"/>
        <v>0</v>
      </c>
      <c r="AA15" s="330">
        <f t="shared" si="5"/>
        <v>0</v>
      </c>
      <c r="AB15" s="330">
        <f t="shared" si="5"/>
        <v>0</v>
      </c>
      <c r="AC15" s="330">
        <f t="shared" si="5"/>
        <v>0</v>
      </c>
      <c r="AD15" s="330">
        <f t="shared" si="5"/>
        <v>0</v>
      </c>
      <c r="AE15" s="330">
        <f t="shared" si="5"/>
        <v>0</v>
      </c>
      <c r="AF15" s="330">
        <f t="shared" si="5"/>
        <v>0</v>
      </c>
      <c r="AG15" s="330">
        <f t="shared" si="5"/>
        <v>0</v>
      </c>
      <c r="AH15" s="330">
        <f t="shared" si="5"/>
        <v>0</v>
      </c>
      <c r="AI15" s="330">
        <f t="shared" si="5"/>
        <v>0</v>
      </c>
      <c r="AJ15" s="330">
        <f t="shared" si="5"/>
        <v>0</v>
      </c>
      <c r="AK15" s="330">
        <f t="shared" si="5"/>
        <v>0</v>
      </c>
      <c r="AL15" s="330">
        <f t="shared" si="5"/>
        <v>0</v>
      </c>
      <c r="AM15" s="330">
        <f t="shared" si="5"/>
        <v>0</v>
      </c>
      <c r="AN15" s="330">
        <f t="shared" si="5"/>
        <v>0</v>
      </c>
      <c r="AO15" s="330">
        <f t="shared" si="5"/>
        <v>14</v>
      </c>
      <c r="AP15" s="330">
        <f t="shared" si="5"/>
        <v>0</v>
      </c>
      <c r="AQ15" s="330">
        <f t="shared" si="5"/>
        <v>0</v>
      </c>
      <c r="AR15" s="330">
        <f t="shared" si="5"/>
        <v>0</v>
      </c>
      <c r="AS15" s="330">
        <f t="shared" si="5"/>
        <v>0</v>
      </c>
      <c r="AT15" s="330">
        <f t="shared" si="5"/>
        <v>0</v>
      </c>
      <c r="AU15" s="330">
        <f t="shared" si="5"/>
        <v>0</v>
      </c>
      <c r="AV15" s="330">
        <f t="shared" si="5"/>
        <v>0</v>
      </c>
      <c r="AW15" s="330">
        <f t="shared" si="5"/>
        <v>0</v>
      </c>
      <c r="AX15" s="330">
        <f t="shared" si="5"/>
        <v>0</v>
      </c>
      <c r="AY15" s="210"/>
      <c r="AZ15" s="222"/>
    </row>
    <row r="16" ht="18" customHeight="1" spans="1:52">
      <c r="A16" s="191" t="s">
        <v>54</v>
      </c>
      <c r="B16" s="192"/>
      <c r="C16" s="224"/>
      <c r="D16" s="217"/>
      <c r="E16" s="187"/>
      <c r="F16" s="187"/>
      <c r="G16" s="183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276">
        <f>SUM(LARGE(D18:Q18,{1,2,3,4,5,6,7}))</f>
        <v>0</v>
      </c>
      <c r="S16" s="187"/>
      <c r="T16" s="187"/>
      <c r="U16" s="212"/>
      <c r="V16" s="218" t="s">
        <v>51</v>
      </c>
      <c r="W16" s="218" t="s">
        <v>51</v>
      </c>
      <c r="X16" s="218" t="s">
        <v>51</v>
      </c>
      <c r="Y16" s="218" t="s">
        <v>51</v>
      </c>
      <c r="Z16" s="218" t="s">
        <v>51</v>
      </c>
      <c r="AA16" s="218" t="s">
        <v>51</v>
      </c>
      <c r="AB16" s="218" t="s">
        <v>51</v>
      </c>
      <c r="AC16" s="218" t="s">
        <v>51</v>
      </c>
      <c r="AD16" s="218" t="s">
        <v>51</v>
      </c>
      <c r="AE16" s="218" t="s">
        <v>51</v>
      </c>
      <c r="AF16" s="218" t="s">
        <v>51</v>
      </c>
      <c r="AG16" s="218" t="s">
        <v>51</v>
      </c>
      <c r="AH16" s="218" t="s">
        <v>51</v>
      </c>
      <c r="AI16" s="218" t="s">
        <v>51</v>
      </c>
      <c r="AJ16" s="218" t="s">
        <v>51</v>
      </c>
      <c r="AK16" s="218" t="s">
        <v>51</v>
      </c>
      <c r="AL16" s="218" t="s">
        <v>51</v>
      </c>
      <c r="AM16" s="218" t="s">
        <v>51</v>
      </c>
      <c r="AN16" s="218" t="s">
        <v>51</v>
      </c>
      <c r="AO16" s="218" t="s">
        <v>51</v>
      </c>
      <c r="AP16" s="218" t="s">
        <v>51</v>
      </c>
      <c r="AQ16" s="218" t="s">
        <v>51</v>
      </c>
      <c r="AR16" s="218" t="s">
        <v>51</v>
      </c>
      <c r="AS16" s="218" t="s">
        <v>51</v>
      </c>
      <c r="AT16" s="218" t="s">
        <v>51</v>
      </c>
      <c r="AU16" s="218" t="s">
        <v>51</v>
      </c>
      <c r="AV16" s="218" t="s">
        <v>51</v>
      </c>
      <c r="AW16" s="218" t="s">
        <v>51</v>
      </c>
      <c r="AX16" s="218" t="s">
        <v>51</v>
      </c>
      <c r="AY16" s="326">
        <f>SUM(V18:AX18)</f>
        <v>0</v>
      </c>
      <c r="AZ16" s="230">
        <f>SUM(AY16,S18:U18,R16,B16:C18)</f>
        <v>0</v>
      </c>
    </row>
    <row r="17" s="311" customFormat="1" ht="18" customHeight="1" spans="1:52">
      <c r="A17" s="325"/>
      <c r="B17" s="199"/>
      <c r="C17" s="326"/>
      <c r="D17" s="327"/>
      <c r="E17" s="328"/>
      <c r="F17" s="220"/>
      <c r="G17" s="187"/>
      <c r="H17" s="187"/>
      <c r="I17" s="183"/>
      <c r="J17" s="328"/>
      <c r="K17" s="187"/>
      <c r="L17" s="220"/>
      <c r="M17" s="187"/>
      <c r="N17" s="183"/>
      <c r="O17" s="220"/>
      <c r="P17" s="220"/>
      <c r="Q17" s="220"/>
      <c r="R17" s="276"/>
      <c r="S17" s="183"/>
      <c r="T17" s="328"/>
      <c r="U17" s="212"/>
      <c r="V17" s="218" t="s">
        <v>51</v>
      </c>
      <c r="W17" s="218" t="s">
        <v>51</v>
      </c>
      <c r="X17" s="218" t="s">
        <v>51</v>
      </c>
      <c r="Y17" s="218" t="s">
        <v>51</v>
      </c>
      <c r="Z17" s="218" t="s">
        <v>51</v>
      </c>
      <c r="AA17" s="218" t="s">
        <v>51</v>
      </c>
      <c r="AB17" s="218" t="s">
        <v>51</v>
      </c>
      <c r="AC17" s="218" t="s">
        <v>51</v>
      </c>
      <c r="AD17" s="218" t="s">
        <v>51</v>
      </c>
      <c r="AE17" s="218" t="s">
        <v>51</v>
      </c>
      <c r="AF17" s="218" t="s">
        <v>51</v>
      </c>
      <c r="AG17" s="218" t="s">
        <v>51</v>
      </c>
      <c r="AH17" s="218" t="s">
        <v>51</v>
      </c>
      <c r="AI17" s="218" t="s">
        <v>51</v>
      </c>
      <c r="AJ17" s="218" t="s">
        <v>51</v>
      </c>
      <c r="AK17" s="218" t="s">
        <v>51</v>
      </c>
      <c r="AL17" s="218" t="s">
        <v>51</v>
      </c>
      <c r="AM17" s="218" t="s">
        <v>51</v>
      </c>
      <c r="AN17" s="218" t="s">
        <v>51</v>
      </c>
      <c r="AO17" s="218" t="s">
        <v>55</v>
      </c>
      <c r="AP17" s="218" t="s">
        <v>51</v>
      </c>
      <c r="AQ17" s="218" t="s">
        <v>51</v>
      </c>
      <c r="AR17" s="218" t="s">
        <v>51</v>
      </c>
      <c r="AS17" s="218" t="s">
        <v>51</v>
      </c>
      <c r="AT17" s="218" t="s">
        <v>51</v>
      </c>
      <c r="AU17" s="218" t="s">
        <v>51</v>
      </c>
      <c r="AV17" s="218" t="s">
        <v>51</v>
      </c>
      <c r="AW17" s="218" t="s">
        <v>51</v>
      </c>
      <c r="AX17" s="218" t="s">
        <v>51</v>
      </c>
      <c r="AY17" s="326"/>
      <c r="AZ17" s="230"/>
    </row>
    <row r="18" s="311" customFormat="1" ht="18" customHeight="1" spans="1:52">
      <c r="A18" s="329"/>
      <c r="B18" s="183"/>
      <c r="C18" s="210"/>
      <c r="D18" s="330">
        <f>SUM(D16:D17)</f>
        <v>0</v>
      </c>
      <c r="E18" s="330">
        <f t="shared" ref="E18:Q18" si="6">SUM(E16:E17)</f>
        <v>0</v>
      </c>
      <c r="F18" s="330">
        <f t="shared" si="6"/>
        <v>0</v>
      </c>
      <c r="G18" s="331">
        <f t="shared" si="6"/>
        <v>0</v>
      </c>
      <c r="H18" s="331">
        <f t="shared" si="6"/>
        <v>0</v>
      </c>
      <c r="I18" s="331">
        <f t="shared" si="6"/>
        <v>0</v>
      </c>
      <c r="J18" s="330">
        <f t="shared" si="6"/>
        <v>0</v>
      </c>
      <c r="K18" s="331">
        <f t="shared" si="6"/>
        <v>0</v>
      </c>
      <c r="L18" s="330">
        <f t="shared" si="6"/>
        <v>0</v>
      </c>
      <c r="M18" s="331">
        <f t="shared" si="6"/>
        <v>0</v>
      </c>
      <c r="N18" s="331">
        <f t="shared" si="6"/>
        <v>0</v>
      </c>
      <c r="O18" s="330">
        <f t="shared" si="6"/>
        <v>0</v>
      </c>
      <c r="P18" s="330">
        <f t="shared" si="6"/>
        <v>0</v>
      </c>
      <c r="Q18" s="330">
        <f t="shared" si="6"/>
        <v>0</v>
      </c>
      <c r="R18" s="231"/>
      <c r="S18" s="331">
        <f>SUM(S16:S17)</f>
        <v>0</v>
      </c>
      <c r="T18" s="330">
        <f t="shared" ref="S18:AX18" si="7">SUM(T16:T17)</f>
        <v>0</v>
      </c>
      <c r="U18" s="284">
        <f t="shared" si="7"/>
        <v>0</v>
      </c>
      <c r="V18" s="330">
        <f t="shared" si="7"/>
        <v>0</v>
      </c>
      <c r="W18" s="330">
        <f t="shared" si="7"/>
        <v>0</v>
      </c>
      <c r="X18" s="330">
        <f t="shared" si="7"/>
        <v>0</v>
      </c>
      <c r="Y18" s="330">
        <f t="shared" si="7"/>
        <v>0</v>
      </c>
      <c r="Z18" s="330">
        <f t="shared" si="7"/>
        <v>0</v>
      </c>
      <c r="AA18" s="330">
        <f t="shared" si="7"/>
        <v>0</v>
      </c>
      <c r="AB18" s="330">
        <f t="shared" si="7"/>
        <v>0</v>
      </c>
      <c r="AC18" s="330">
        <f t="shared" si="7"/>
        <v>0</v>
      </c>
      <c r="AD18" s="330">
        <f t="shared" si="7"/>
        <v>0</v>
      </c>
      <c r="AE18" s="330">
        <f t="shared" si="7"/>
        <v>0</v>
      </c>
      <c r="AF18" s="330">
        <f t="shared" si="7"/>
        <v>0</v>
      </c>
      <c r="AG18" s="330">
        <f t="shared" si="7"/>
        <v>0</v>
      </c>
      <c r="AH18" s="330">
        <f t="shared" si="7"/>
        <v>0</v>
      </c>
      <c r="AI18" s="330">
        <f t="shared" si="7"/>
        <v>0</v>
      </c>
      <c r="AJ18" s="330">
        <f t="shared" si="7"/>
        <v>0</v>
      </c>
      <c r="AK18" s="330">
        <f t="shared" si="7"/>
        <v>0</v>
      </c>
      <c r="AL18" s="330">
        <f t="shared" si="7"/>
        <v>0</v>
      </c>
      <c r="AM18" s="330">
        <f t="shared" si="7"/>
        <v>0</v>
      </c>
      <c r="AN18" s="330">
        <f t="shared" si="7"/>
        <v>0</v>
      </c>
      <c r="AO18" s="330">
        <f t="shared" si="7"/>
        <v>0</v>
      </c>
      <c r="AP18" s="330">
        <f t="shared" si="7"/>
        <v>0</v>
      </c>
      <c r="AQ18" s="330">
        <f t="shared" si="7"/>
        <v>0</v>
      </c>
      <c r="AR18" s="330">
        <f t="shared" si="7"/>
        <v>0</v>
      </c>
      <c r="AS18" s="330">
        <f t="shared" si="7"/>
        <v>0</v>
      </c>
      <c r="AT18" s="330">
        <f t="shared" si="7"/>
        <v>0</v>
      </c>
      <c r="AU18" s="330">
        <f t="shared" si="7"/>
        <v>0</v>
      </c>
      <c r="AV18" s="330">
        <f t="shared" si="7"/>
        <v>0</v>
      </c>
      <c r="AW18" s="330">
        <f t="shared" si="7"/>
        <v>0</v>
      </c>
      <c r="AX18" s="330">
        <f t="shared" si="7"/>
        <v>0</v>
      </c>
      <c r="AY18" s="210"/>
      <c r="AZ18" s="222"/>
    </row>
    <row r="19" ht="18" customHeight="1" spans="1:52">
      <c r="A19" s="191" t="s">
        <v>56</v>
      </c>
      <c r="B19" s="192"/>
      <c r="C19" s="224"/>
      <c r="D19" s="217"/>
      <c r="E19" s="187"/>
      <c r="F19" s="187"/>
      <c r="G19" s="183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276">
        <f>SUM(LARGE(D21:Q21,{1,2,3,4,5,6,7}))</f>
        <v>0</v>
      </c>
      <c r="S19" s="187"/>
      <c r="T19" s="187"/>
      <c r="U19" s="212"/>
      <c r="V19" s="218" t="s">
        <v>51</v>
      </c>
      <c r="W19" s="218" t="s">
        <v>51</v>
      </c>
      <c r="X19" s="218" t="s">
        <v>51</v>
      </c>
      <c r="Y19" s="218" t="s">
        <v>51</v>
      </c>
      <c r="Z19" s="218" t="s">
        <v>51</v>
      </c>
      <c r="AA19" s="218" t="s">
        <v>51</v>
      </c>
      <c r="AB19" s="218" t="s">
        <v>51</v>
      </c>
      <c r="AC19" s="218" t="s">
        <v>51</v>
      </c>
      <c r="AD19" s="218" t="s">
        <v>51</v>
      </c>
      <c r="AE19" s="218" t="s">
        <v>51</v>
      </c>
      <c r="AF19" s="218" t="s">
        <v>51</v>
      </c>
      <c r="AG19" s="218" t="s">
        <v>51</v>
      </c>
      <c r="AH19" s="218" t="s">
        <v>51</v>
      </c>
      <c r="AI19" s="218" t="s">
        <v>51</v>
      </c>
      <c r="AJ19" s="218" t="s">
        <v>51</v>
      </c>
      <c r="AK19" s="218" t="s">
        <v>51</v>
      </c>
      <c r="AL19" s="218" t="s">
        <v>51</v>
      </c>
      <c r="AM19" s="218" t="s">
        <v>51</v>
      </c>
      <c r="AN19" s="218" t="s">
        <v>51</v>
      </c>
      <c r="AO19" s="218" t="s">
        <v>51</v>
      </c>
      <c r="AP19" s="218" t="s">
        <v>51</v>
      </c>
      <c r="AQ19" s="218" t="s">
        <v>51</v>
      </c>
      <c r="AR19" s="218" t="s">
        <v>51</v>
      </c>
      <c r="AS19" s="218" t="s">
        <v>51</v>
      </c>
      <c r="AT19" s="218" t="s">
        <v>51</v>
      </c>
      <c r="AU19" s="218" t="s">
        <v>51</v>
      </c>
      <c r="AV19" s="218" t="s">
        <v>51</v>
      </c>
      <c r="AW19" s="218" t="s">
        <v>51</v>
      </c>
      <c r="AX19" s="218" t="s">
        <v>51</v>
      </c>
      <c r="AY19" s="326">
        <f>SUM(V21:AX21)</f>
        <v>0</v>
      </c>
      <c r="AZ19" s="230">
        <f>SUM(AY19,S21:U21,R19,B19:C21)</f>
        <v>0</v>
      </c>
    </row>
    <row r="20" s="311" customFormat="1" ht="18" customHeight="1" spans="1:52">
      <c r="A20" s="325"/>
      <c r="B20" s="199"/>
      <c r="C20" s="326"/>
      <c r="D20" s="327"/>
      <c r="E20" s="328"/>
      <c r="F20" s="220"/>
      <c r="G20" s="187"/>
      <c r="H20" s="187"/>
      <c r="I20" s="183"/>
      <c r="J20" s="328"/>
      <c r="K20" s="187"/>
      <c r="L20" s="220"/>
      <c r="M20" s="187"/>
      <c r="N20" s="183"/>
      <c r="O20" s="220"/>
      <c r="P20" s="220"/>
      <c r="Q20" s="220"/>
      <c r="R20" s="276"/>
      <c r="S20" s="183"/>
      <c r="T20" s="328"/>
      <c r="U20" s="212"/>
      <c r="V20" s="218" t="s">
        <v>51</v>
      </c>
      <c r="W20" s="218" t="s">
        <v>51</v>
      </c>
      <c r="X20" s="218" t="s">
        <v>51</v>
      </c>
      <c r="Y20" s="218" t="s">
        <v>51</v>
      </c>
      <c r="Z20" s="218" t="s">
        <v>51</v>
      </c>
      <c r="AA20" s="218" t="s">
        <v>51</v>
      </c>
      <c r="AB20" s="218" t="s">
        <v>51</v>
      </c>
      <c r="AC20" s="218" t="s">
        <v>51</v>
      </c>
      <c r="AD20" s="218" t="s">
        <v>51</v>
      </c>
      <c r="AE20" s="218" t="s">
        <v>51</v>
      </c>
      <c r="AF20" s="218" t="s">
        <v>51</v>
      </c>
      <c r="AG20" s="218" t="s">
        <v>51</v>
      </c>
      <c r="AH20" s="218" t="s">
        <v>51</v>
      </c>
      <c r="AI20" s="218" t="s">
        <v>51</v>
      </c>
      <c r="AJ20" s="218" t="s">
        <v>51</v>
      </c>
      <c r="AK20" s="218" t="s">
        <v>51</v>
      </c>
      <c r="AL20" s="218" t="s">
        <v>51</v>
      </c>
      <c r="AM20" s="218" t="s">
        <v>51</v>
      </c>
      <c r="AN20" s="218" t="s">
        <v>51</v>
      </c>
      <c r="AO20" s="218" t="s">
        <v>51</v>
      </c>
      <c r="AP20" s="218" t="s">
        <v>51</v>
      </c>
      <c r="AQ20" s="218" t="s">
        <v>51</v>
      </c>
      <c r="AR20" s="218" t="s">
        <v>51</v>
      </c>
      <c r="AS20" s="218" t="s">
        <v>51</v>
      </c>
      <c r="AT20" s="218" t="s">
        <v>51</v>
      </c>
      <c r="AU20" s="218" t="s">
        <v>51</v>
      </c>
      <c r="AV20" s="218" t="s">
        <v>51</v>
      </c>
      <c r="AW20" s="218" t="s">
        <v>51</v>
      </c>
      <c r="AX20" s="218" t="s">
        <v>51</v>
      </c>
      <c r="AY20" s="326"/>
      <c r="AZ20" s="230"/>
    </row>
    <row r="21" s="311" customFormat="1" ht="18" customHeight="1" spans="1:52">
      <c r="A21" s="329"/>
      <c r="B21" s="183"/>
      <c r="C21" s="210"/>
      <c r="D21" s="330">
        <f>SUM(D19:D20)</f>
        <v>0</v>
      </c>
      <c r="E21" s="330">
        <f t="shared" ref="E21:Q21" si="8">SUM(E19:E20)</f>
        <v>0</v>
      </c>
      <c r="F21" s="330">
        <f t="shared" si="8"/>
        <v>0</v>
      </c>
      <c r="G21" s="331">
        <f t="shared" si="8"/>
        <v>0</v>
      </c>
      <c r="H21" s="331">
        <f t="shared" si="8"/>
        <v>0</v>
      </c>
      <c r="I21" s="331">
        <f t="shared" si="8"/>
        <v>0</v>
      </c>
      <c r="J21" s="330">
        <f t="shared" si="8"/>
        <v>0</v>
      </c>
      <c r="K21" s="331">
        <f t="shared" si="8"/>
        <v>0</v>
      </c>
      <c r="L21" s="330">
        <f t="shared" si="8"/>
        <v>0</v>
      </c>
      <c r="M21" s="331">
        <f t="shared" si="8"/>
        <v>0</v>
      </c>
      <c r="N21" s="331">
        <f t="shared" si="8"/>
        <v>0</v>
      </c>
      <c r="O21" s="330">
        <f t="shared" si="8"/>
        <v>0</v>
      </c>
      <c r="P21" s="330">
        <f t="shared" si="8"/>
        <v>0</v>
      </c>
      <c r="Q21" s="330">
        <f t="shared" si="8"/>
        <v>0</v>
      </c>
      <c r="R21" s="231"/>
      <c r="S21" s="331">
        <f>SUM(S19:S20)</f>
        <v>0</v>
      </c>
      <c r="T21" s="330">
        <f t="shared" ref="S21:AX21" si="9">SUM(T19:T20)</f>
        <v>0</v>
      </c>
      <c r="U21" s="284">
        <f t="shared" si="9"/>
        <v>0</v>
      </c>
      <c r="V21" s="330">
        <f t="shared" si="9"/>
        <v>0</v>
      </c>
      <c r="W21" s="330">
        <f t="shared" si="9"/>
        <v>0</v>
      </c>
      <c r="X21" s="330">
        <f t="shared" si="9"/>
        <v>0</v>
      </c>
      <c r="Y21" s="330">
        <f t="shared" si="9"/>
        <v>0</v>
      </c>
      <c r="Z21" s="330">
        <f t="shared" si="9"/>
        <v>0</v>
      </c>
      <c r="AA21" s="330">
        <f t="shared" si="9"/>
        <v>0</v>
      </c>
      <c r="AB21" s="330">
        <f t="shared" si="9"/>
        <v>0</v>
      </c>
      <c r="AC21" s="330">
        <f t="shared" si="9"/>
        <v>0</v>
      </c>
      <c r="AD21" s="330">
        <f t="shared" si="9"/>
        <v>0</v>
      </c>
      <c r="AE21" s="330">
        <f t="shared" si="9"/>
        <v>0</v>
      </c>
      <c r="AF21" s="330">
        <f t="shared" si="9"/>
        <v>0</v>
      </c>
      <c r="AG21" s="330">
        <f t="shared" si="9"/>
        <v>0</v>
      </c>
      <c r="AH21" s="330">
        <f t="shared" si="9"/>
        <v>0</v>
      </c>
      <c r="AI21" s="330">
        <f t="shared" si="9"/>
        <v>0</v>
      </c>
      <c r="AJ21" s="330">
        <f t="shared" si="9"/>
        <v>0</v>
      </c>
      <c r="AK21" s="330">
        <f t="shared" si="9"/>
        <v>0</v>
      </c>
      <c r="AL21" s="330">
        <f t="shared" si="9"/>
        <v>0</v>
      </c>
      <c r="AM21" s="330">
        <f t="shared" si="9"/>
        <v>0</v>
      </c>
      <c r="AN21" s="330">
        <f t="shared" si="9"/>
        <v>0</v>
      </c>
      <c r="AO21" s="330">
        <f t="shared" si="9"/>
        <v>0</v>
      </c>
      <c r="AP21" s="330">
        <f t="shared" si="9"/>
        <v>0</v>
      </c>
      <c r="AQ21" s="330">
        <f t="shared" si="9"/>
        <v>0</v>
      </c>
      <c r="AR21" s="330">
        <f t="shared" si="9"/>
        <v>0</v>
      </c>
      <c r="AS21" s="330">
        <f t="shared" si="9"/>
        <v>0</v>
      </c>
      <c r="AT21" s="330">
        <f t="shared" si="9"/>
        <v>0</v>
      </c>
      <c r="AU21" s="330">
        <f t="shared" si="9"/>
        <v>0</v>
      </c>
      <c r="AV21" s="330">
        <f t="shared" si="9"/>
        <v>0</v>
      </c>
      <c r="AW21" s="330">
        <f t="shared" si="9"/>
        <v>0</v>
      </c>
      <c r="AX21" s="330">
        <f t="shared" si="9"/>
        <v>0</v>
      </c>
      <c r="AY21" s="210"/>
      <c r="AZ21" s="222"/>
    </row>
    <row r="22" ht="18" customHeight="1" spans="1:52">
      <c r="A22" s="191" t="s">
        <v>57</v>
      </c>
      <c r="B22" s="192"/>
      <c r="C22" s="224"/>
      <c r="D22" s="217"/>
      <c r="E22" s="187"/>
      <c r="F22" s="187"/>
      <c r="G22" s="183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276">
        <f>SUM(LARGE(D24:Q24,{1,2,3,4,5,6,7}))</f>
        <v>0</v>
      </c>
      <c r="S22" s="187"/>
      <c r="T22" s="187"/>
      <c r="U22" s="212"/>
      <c r="V22" s="218" t="s">
        <v>51</v>
      </c>
      <c r="W22" s="218" t="s">
        <v>51</v>
      </c>
      <c r="X22" s="218" t="s">
        <v>51</v>
      </c>
      <c r="Y22" s="218">
        <v>40</v>
      </c>
      <c r="Z22" s="218" t="s">
        <v>51</v>
      </c>
      <c r="AA22" s="218" t="s">
        <v>51</v>
      </c>
      <c r="AB22" s="218" t="s">
        <v>51</v>
      </c>
      <c r="AC22" s="218" t="s">
        <v>51</v>
      </c>
      <c r="AD22" s="218" t="s">
        <v>51</v>
      </c>
      <c r="AE22" s="218" t="s">
        <v>51</v>
      </c>
      <c r="AF22" s="218" t="s">
        <v>51</v>
      </c>
      <c r="AG22" s="218" t="s">
        <v>51</v>
      </c>
      <c r="AH22" s="218" t="s">
        <v>51</v>
      </c>
      <c r="AI22" s="218" t="s">
        <v>51</v>
      </c>
      <c r="AJ22" s="218" t="s">
        <v>51</v>
      </c>
      <c r="AK22" s="218" t="s">
        <v>51</v>
      </c>
      <c r="AL22" s="218" t="s">
        <v>51</v>
      </c>
      <c r="AM22" s="218" t="s">
        <v>51</v>
      </c>
      <c r="AN22" s="218" t="s">
        <v>51</v>
      </c>
      <c r="AO22" s="218" t="s">
        <v>51</v>
      </c>
      <c r="AP22" s="218" t="s">
        <v>51</v>
      </c>
      <c r="AQ22" s="218" t="s">
        <v>51</v>
      </c>
      <c r="AR22" s="218" t="s">
        <v>51</v>
      </c>
      <c r="AS22" s="218" t="s">
        <v>51</v>
      </c>
      <c r="AT22" s="218" t="s">
        <v>51</v>
      </c>
      <c r="AU22" s="218" t="s">
        <v>51</v>
      </c>
      <c r="AV22" s="218" t="s">
        <v>51</v>
      </c>
      <c r="AW22" s="218" t="s">
        <v>51</v>
      </c>
      <c r="AX22" s="218" t="s">
        <v>51</v>
      </c>
      <c r="AY22" s="326">
        <f>SUM(V24:AX24)</f>
        <v>72</v>
      </c>
      <c r="AZ22" s="230">
        <f>SUM(AY22,S24:U24,R22,B22:C24)</f>
        <v>72</v>
      </c>
    </row>
    <row r="23" s="311" customFormat="1" ht="18" customHeight="1" spans="1:52">
      <c r="A23" s="325"/>
      <c r="B23" s="199"/>
      <c r="C23" s="326"/>
      <c r="D23" s="327"/>
      <c r="E23" s="328"/>
      <c r="F23" s="220"/>
      <c r="G23" s="187"/>
      <c r="H23" s="187"/>
      <c r="I23" s="183"/>
      <c r="J23" s="328"/>
      <c r="K23" s="187"/>
      <c r="L23" s="220"/>
      <c r="M23" s="187"/>
      <c r="N23" s="183"/>
      <c r="O23" s="220"/>
      <c r="P23" s="220"/>
      <c r="Q23" s="220"/>
      <c r="R23" s="276"/>
      <c r="S23" s="183"/>
      <c r="T23" s="328"/>
      <c r="U23" s="212"/>
      <c r="V23" s="218" t="s">
        <v>51</v>
      </c>
      <c r="W23" s="218" t="s">
        <v>51</v>
      </c>
      <c r="X23" s="218" t="s">
        <v>51</v>
      </c>
      <c r="Y23" s="218">
        <v>32</v>
      </c>
      <c r="Z23" s="218" t="s">
        <v>51</v>
      </c>
      <c r="AA23" s="218" t="s">
        <v>51</v>
      </c>
      <c r="AB23" s="218" t="s">
        <v>51</v>
      </c>
      <c r="AC23" s="218" t="s">
        <v>51</v>
      </c>
      <c r="AD23" s="218" t="s">
        <v>51</v>
      </c>
      <c r="AE23" s="218" t="s">
        <v>51</v>
      </c>
      <c r="AF23" s="218" t="s">
        <v>51</v>
      </c>
      <c r="AG23" s="218" t="s">
        <v>51</v>
      </c>
      <c r="AH23" s="218" t="s">
        <v>51</v>
      </c>
      <c r="AI23" s="218" t="s">
        <v>51</v>
      </c>
      <c r="AJ23" s="218" t="s">
        <v>51</v>
      </c>
      <c r="AK23" s="218" t="s">
        <v>51</v>
      </c>
      <c r="AL23" s="218" t="s">
        <v>51</v>
      </c>
      <c r="AM23" s="218" t="s">
        <v>51</v>
      </c>
      <c r="AN23" s="218" t="s">
        <v>51</v>
      </c>
      <c r="AO23" s="218" t="s">
        <v>51</v>
      </c>
      <c r="AP23" s="218" t="s">
        <v>51</v>
      </c>
      <c r="AQ23" s="218" t="s">
        <v>51</v>
      </c>
      <c r="AR23" s="218" t="s">
        <v>51</v>
      </c>
      <c r="AS23" s="218" t="s">
        <v>51</v>
      </c>
      <c r="AT23" s="218" t="s">
        <v>51</v>
      </c>
      <c r="AU23" s="218" t="s">
        <v>51</v>
      </c>
      <c r="AV23" s="218" t="s">
        <v>51</v>
      </c>
      <c r="AW23" s="218" t="s">
        <v>51</v>
      </c>
      <c r="AX23" s="218" t="s">
        <v>51</v>
      </c>
      <c r="AY23" s="326"/>
      <c r="AZ23" s="230"/>
    </row>
    <row r="24" s="311" customFormat="1" ht="18" customHeight="1" spans="1:52">
      <c r="A24" s="329"/>
      <c r="B24" s="183"/>
      <c r="C24" s="210"/>
      <c r="D24" s="330">
        <f>SUM(D22:D23)</f>
        <v>0</v>
      </c>
      <c r="E24" s="330">
        <f t="shared" ref="E24:Q24" si="10">SUM(E22:E23)</f>
        <v>0</v>
      </c>
      <c r="F24" s="330">
        <f t="shared" si="10"/>
        <v>0</v>
      </c>
      <c r="G24" s="331">
        <f t="shared" si="10"/>
        <v>0</v>
      </c>
      <c r="H24" s="331">
        <f t="shared" si="10"/>
        <v>0</v>
      </c>
      <c r="I24" s="331">
        <f t="shared" si="10"/>
        <v>0</v>
      </c>
      <c r="J24" s="330">
        <f t="shared" si="10"/>
        <v>0</v>
      </c>
      <c r="K24" s="331">
        <f t="shared" si="10"/>
        <v>0</v>
      </c>
      <c r="L24" s="330">
        <f t="shared" si="10"/>
        <v>0</v>
      </c>
      <c r="M24" s="331">
        <f t="shared" si="10"/>
        <v>0</v>
      </c>
      <c r="N24" s="331">
        <f t="shared" si="10"/>
        <v>0</v>
      </c>
      <c r="O24" s="330">
        <f t="shared" si="10"/>
        <v>0</v>
      </c>
      <c r="P24" s="330">
        <f t="shared" si="10"/>
        <v>0</v>
      </c>
      <c r="Q24" s="330">
        <f t="shared" si="10"/>
        <v>0</v>
      </c>
      <c r="R24" s="231"/>
      <c r="S24" s="331">
        <f>SUM(S22:S23)</f>
        <v>0</v>
      </c>
      <c r="T24" s="330">
        <f t="shared" ref="S24:AX24" si="11">SUM(T22:T23)</f>
        <v>0</v>
      </c>
      <c r="U24" s="284">
        <f t="shared" si="11"/>
        <v>0</v>
      </c>
      <c r="V24" s="330">
        <f t="shared" si="11"/>
        <v>0</v>
      </c>
      <c r="W24" s="330">
        <f t="shared" si="11"/>
        <v>0</v>
      </c>
      <c r="X24" s="330">
        <f t="shared" si="11"/>
        <v>0</v>
      </c>
      <c r="Y24" s="330">
        <f t="shared" si="11"/>
        <v>72</v>
      </c>
      <c r="Z24" s="330">
        <f t="shared" si="11"/>
        <v>0</v>
      </c>
      <c r="AA24" s="330">
        <f t="shared" si="11"/>
        <v>0</v>
      </c>
      <c r="AB24" s="330">
        <f t="shared" si="11"/>
        <v>0</v>
      </c>
      <c r="AC24" s="330">
        <f t="shared" si="11"/>
        <v>0</v>
      </c>
      <c r="AD24" s="330">
        <f t="shared" si="11"/>
        <v>0</v>
      </c>
      <c r="AE24" s="330">
        <f t="shared" si="11"/>
        <v>0</v>
      </c>
      <c r="AF24" s="330">
        <f t="shared" si="11"/>
        <v>0</v>
      </c>
      <c r="AG24" s="330">
        <f t="shared" si="11"/>
        <v>0</v>
      </c>
      <c r="AH24" s="330">
        <f t="shared" si="11"/>
        <v>0</v>
      </c>
      <c r="AI24" s="330">
        <f t="shared" si="11"/>
        <v>0</v>
      </c>
      <c r="AJ24" s="330">
        <f t="shared" si="11"/>
        <v>0</v>
      </c>
      <c r="AK24" s="330">
        <f t="shared" si="11"/>
        <v>0</v>
      </c>
      <c r="AL24" s="330">
        <f t="shared" si="11"/>
        <v>0</v>
      </c>
      <c r="AM24" s="330">
        <f t="shared" si="11"/>
        <v>0</v>
      </c>
      <c r="AN24" s="330">
        <f t="shared" si="11"/>
        <v>0</v>
      </c>
      <c r="AO24" s="330">
        <f t="shared" si="11"/>
        <v>0</v>
      </c>
      <c r="AP24" s="330">
        <f t="shared" si="11"/>
        <v>0</v>
      </c>
      <c r="AQ24" s="330">
        <f t="shared" si="11"/>
        <v>0</v>
      </c>
      <c r="AR24" s="330">
        <f t="shared" si="11"/>
        <v>0</v>
      </c>
      <c r="AS24" s="330">
        <f t="shared" si="11"/>
        <v>0</v>
      </c>
      <c r="AT24" s="330">
        <f t="shared" si="11"/>
        <v>0</v>
      </c>
      <c r="AU24" s="330">
        <f t="shared" si="11"/>
        <v>0</v>
      </c>
      <c r="AV24" s="330">
        <f t="shared" si="11"/>
        <v>0</v>
      </c>
      <c r="AW24" s="330">
        <f t="shared" si="11"/>
        <v>0</v>
      </c>
      <c r="AX24" s="330">
        <f t="shared" si="11"/>
        <v>0</v>
      </c>
      <c r="AY24" s="210"/>
      <c r="AZ24" s="222"/>
    </row>
    <row r="25" ht="18" customHeight="1" spans="1:52">
      <c r="A25" s="191" t="s">
        <v>58</v>
      </c>
      <c r="B25" s="192"/>
      <c r="C25" s="224"/>
      <c r="D25" s="217"/>
      <c r="E25" s="187"/>
      <c r="F25" s="187"/>
      <c r="G25" s="183">
        <v>6</v>
      </c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276">
        <f>SUM(LARGE(D27:Q27,{1,2,3,4,5,6,7}))</f>
        <v>27</v>
      </c>
      <c r="S25" s="187">
        <v>12</v>
      </c>
      <c r="T25" s="187"/>
      <c r="U25" s="212">
        <v>12</v>
      </c>
      <c r="V25" s="218" t="s">
        <v>51</v>
      </c>
      <c r="W25" s="218" t="s">
        <v>51</v>
      </c>
      <c r="X25" s="218" t="s">
        <v>51</v>
      </c>
      <c r="Y25" s="218" t="s">
        <v>51</v>
      </c>
      <c r="Z25" s="218" t="s">
        <v>51</v>
      </c>
      <c r="AA25" s="218" t="s">
        <v>51</v>
      </c>
      <c r="AB25" s="218" t="s">
        <v>51</v>
      </c>
      <c r="AC25" s="218" t="s">
        <v>51</v>
      </c>
      <c r="AD25" s="218" t="s">
        <v>51</v>
      </c>
      <c r="AE25" s="218" t="s">
        <v>51</v>
      </c>
      <c r="AF25" s="218" t="s">
        <v>51</v>
      </c>
      <c r="AG25" s="218" t="s">
        <v>51</v>
      </c>
      <c r="AH25" s="218" t="s">
        <v>51</v>
      </c>
      <c r="AI25" s="218" t="s">
        <v>51</v>
      </c>
      <c r="AJ25" s="218" t="s">
        <v>51</v>
      </c>
      <c r="AK25" s="218" t="s">
        <v>51</v>
      </c>
      <c r="AL25" s="218" t="s">
        <v>51</v>
      </c>
      <c r="AM25" s="218">
        <v>12</v>
      </c>
      <c r="AN25" s="218" t="s">
        <v>51</v>
      </c>
      <c r="AO25" s="218" t="s">
        <v>51</v>
      </c>
      <c r="AP25" s="218" t="s">
        <v>51</v>
      </c>
      <c r="AQ25" s="218" t="s">
        <v>51</v>
      </c>
      <c r="AR25" s="218" t="s">
        <v>51</v>
      </c>
      <c r="AS25" s="218" t="s">
        <v>51</v>
      </c>
      <c r="AT25" s="218">
        <v>10</v>
      </c>
      <c r="AU25" s="218" t="s">
        <v>51</v>
      </c>
      <c r="AV25" s="218" t="s">
        <v>51</v>
      </c>
      <c r="AW25" s="218" t="s">
        <v>51</v>
      </c>
      <c r="AX25" s="218" t="s">
        <v>51</v>
      </c>
      <c r="AY25" s="326">
        <f>SUM(V27:AX27)</f>
        <v>54</v>
      </c>
      <c r="AZ25" s="230">
        <f>SUM(AY25,S27:U27,R25,B25:C27)</f>
        <v>111</v>
      </c>
    </row>
    <row r="26" s="311" customFormat="1" ht="18" customHeight="1" spans="1:52">
      <c r="A26" s="325"/>
      <c r="B26" s="199"/>
      <c r="C26" s="326"/>
      <c r="D26" s="327"/>
      <c r="E26" s="328"/>
      <c r="F26" s="220"/>
      <c r="G26" s="187">
        <v>21</v>
      </c>
      <c r="H26" s="187"/>
      <c r="I26" s="183"/>
      <c r="J26" s="328"/>
      <c r="K26" s="187"/>
      <c r="L26" s="220"/>
      <c r="M26" s="187"/>
      <c r="N26" s="183"/>
      <c r="O26" s="220"/>
      <c r="P26" s="220"/>
      <c r="Q26" s="220"/>
      <c r="R26" s="276"/>
      <c r="S26" s="183">
        <v>1</v>
      </c>
      <c r="T26" s="328"/>
      <c r="U26" s="212">
        <v>5</v>
      </c>
      <c r="V26" s="218" t="s">
        <v>51</v>
      </c>
      <c r="W26" s="218" t="s">
        <v>51</v>
      </c>
      <c r="X26" s="218" t="s">
        <v>51</v>
      </c>
      <c r="Y26" s="218" t="s">
        <v>51</v>
      </c>
      <c r="Z26" s="218" t="s">
        <v>51</v>
      </c>
      <c r="AA26" s="218" t="s">
        <v>51</v>
      </c>
      <c r="AB26" s="218" t="s">
        <v>51</v>
      </c>
      <c r="AC26" s="218" t="s">
        <v>51</v>
      </c>
      <c r="AD26" s="218" t="s">
        <v>51</v>
      </c>
      <c r="AE26" s="218" t="s">
        <v>51</v>
      </c>
      <c r="AF26" s="218" t="s">
        <v>51</v>
      </c>
      <c r="AG26" s="218" t="s">
        <v>51</v>
      </c>
      <c r="AH26" s="218" t="s">
        <v>51</v>
      </c>
      <c r="AI26" s="218" t="s">
        <v>51</v>
      </c>
      <c r="AJ26" s="218" t="s">
        <v>51</v>
      </c>
      <c r="AK26" s="218" t="s">
        <v>51</v>
      </c>
      <c r="AL26" s="218" t="s">
        <v>51</v>
      </c>
      <c r="AM26" s="218">
        <v>16</v>
      </c>
      <c r="AN26" s="218" t="s">
        <v>51</v>
      </c>
      <c r="AO26" s="218" t="s">
        <v>51</v>
      </c>
      <c r="AP26" s="218" t="s">
        <v>51</v>
      </c>
      <c r="AQ26" s="218" t="s">
        <v>51</v>
      </c>
      <c r="AR26" s="218" t="s">
        <v>51</v>
      </c>
      <c r="AS26" s="218" t="s">
        <v>51</v>
      </c>
      <c r="AT26" s="218">
        <v>16</v>
      </c>
      <c r="AU26" s="218" t="s">
        <v>51</v>
      </c>
      <c r="AV26" s="218" t="s">
        <v>51</v>
      </c>
      <c r="AW26" s="218" t="s">
        <v>51</v>
      </c>
      <c r="AX26" s="218" t="s">
        <v>51</v>
      </c>
      <c r="AY26" s="326"/>
      <c r="AZ26" s="230"/>
    </row>
    <row r="27" s="311" customFormat="1" ht="18" customHeight="1" spans="1:52">
      <c r="A27" s="329"/>
      <c r="B27" s="183"/>
      <c r="C27" s="210"/>
      <c r="D27" s="330">
        <f>SUM(D25:D26)</f>
        <v>0</v>
      </c>
      <c r="E27" s="330">
        <f t="shared" ref="E27:Q27" si="12">SUM(E25:E26)</f>
        <v>0</v>
      </c>
      <c r="F27" s="330">
        <f t="shared" si="12"/>
        <v>0</v>
      </c>
      <c r="G27" s="331">
        <f t="shared" si="12"/>
        <v>27</v>
      </c>
      <c r="H27" s="331">
        <f t="shared" si="12"/>
        <v>0</v>
      </c>
      <c r="I27" s="331">
        <f t="shared" si="12"/>
        <v>0</v>
      </c>
      <c r="J27" s="330">
        <f t="shared" si="12"/>
        <v>0</v>
      </c>
      <c r="K27" s="331">
        <f t="shared" si="12"/>
        <v>0</v>
      </c>
      <c r="L27" s="330">
        <f t="shared" si="12"/>
        <v>0</v>
      </c>
      <c r="M27" s="331">
        <f t="shared" si="12"/>
        <v>0</v>
      </c>
      <c r="N27" s="331">
        <f t="shared" si="12"/>
        <v>0</v>
      </c>
      <c r="O27" s="330">
        <f t="shared" si="12"/>
        <v>0</v>
      </c>
      <c r="P27" s="330">
        <f t="shared" si="12"/>
        <v>0</v>
      </c>
      <c r="Q27" s="330">
        <f t="shared" si="12"/>
        <v>0</v>
      </c>
      <c r="R27" s="231"/>
      <c r="S27" s="331">
        <f>SUM(S25:S26)</f>
        <v>13</v>
      </c>
      <c r="T27" s="330">
        <f t="shared" ref="S27:AX27" si="13">SUM(T25:T26)</f>
        <v>0</v>
      </c>
      <c r="U27" s="284">
        <f t="shared" si="13"/>
        <v>17</v>
      </c>
      <c r="V27" s="330">
        <f t="shared" si="13"/>
        <v>0</v>
      </c>
      <c r="W27" s="330">
        <f t="shared" si="13"/>
        <v>0</v>
      </c>
      <c r="X27" s="330">
        <f t="shared" si="13"/>
        <v>0</v>
      </c>
      <c r="Y27" s="330">
        <f t="shared" si="13"/>
        <v>0</v>
      </c>
      <c r="Z27" s="330">
        <f t="shared" si="13"/>
        <v>0</v>
      </c>
      <c r="AA27" s="330">
        <f t="shared" si="13"/>
        <v>0</v>
      </c>
      <c r="AB27" s="330">
        <f t="shared" si="13"/>
        <v>0</v>
      </c>
      <c r="AC27" s="330">
        <f t="shared" si="13"/>
        <v>0</v>
      </c>
      <c r="AD27" s="330">
        <f t="shared" si="13"/>
        <v>0</v>
      </c>
      <c r="AE27" s="330">
        <f t="shared" si="13"/>
        <v>0</v>
      </c>
      <c r="AF27" s="330">
        <f t="shared" si="13"/>
        <v>0</v>
      </c>
      <c r="AG27" s="330">
        <f t="shared" si="13"/>
        <v>0</v>
      </c>
      <c r="AH27" s="330">
        <f t="shared" si="13"/>
        <v>0</v>
      </c>
      <c r="AI27" s="330">
        <f t="shared" si="13"/>
        <v>0</v>
      </c>
      <c r="AJ27" s="330">
        <f t="shared" si="13"/>
        <v>0</v>
      </c>
      <c r="AK27" s="330">
        <f t="shared" si="13"/>
        <v>0</v>
      </c>
      <c r="AL27" s="330">
        <f t="shared" si="13"/>
        <v>0</v>
      </c>
      <c r="AM27" s="330">
        <f t="shared" si="13"/>
        <v>28</v>
      </c>
      <c r="AN27" s="330">
        <f t="shared" si="13"/>
        <v>0</v>
      </c>
      <c r="AO27" s="330">
        <f t="shared" si="13"/>
        <v>0</v>
      </c>
      <c r="AP27" s="330">
        <f t="shared" si="13"/>
        <v>0</v>
      </c>
      <c r="AQ27" s="330">
        <f t="shared" si="13"/>
        <v>0</v>
      </c>
      <c r="AR27" s="330">
        <f t="shared" si="13"/>
        <v>0</v>
      </c>
      <c r="AS27" s="330">
        <f t="shared" si="13"/>
        <v>0</v>
      </c>
      <c r="AT27" s="330">
        <f t="shared" si="13"/>
        <v>26</v>
      </c>
      <c r="AU27" s="330">
        <f t="shared" si="13"/>
        <v>0</v>
      </c>
      <c r="AV27" s="330">
        <f t="shared" si="13"/>
        <v>0</v>
      </c>
      <c r="AW27" s="330">
        <f t="shared" si="13"/>
        <v>0</v>
      </c>
      <c r="AX27" s="330">
        <f t="shared" si="13"/>
        <v>0</v>
      </c>
      <c r="AY27" s="210"/>
      <c r="AZ27" s="222"/>
    </row>
    <row r="28" ht="18" customHeight="1" spans="1:52">
      <c r="A28" s="191" t="s">
        <v>59</v>
      </c>
      <c r="B28" s="192"/>
      <c r="C28" s="224"/>
      <c r="D28" s="217"/>
      <c r="E28" s="187"/>
      <c r="F28" s="187"/>
      <c r="G28" s="183"/>
      <c r="H28" s="187"/>
      <c r="I28" s="187"/>
      <c r="J28" s="187"/>
      <c r="K28" s="187"/>
      <c r="L28" s="187"/>
      <c r="M28" s="187"/>
      <c r="N28" s="187">
        <v>12</v>
      </c>
      <c r="O28" s="187"/>
      <c r="P28" s="187"/>
      <c r="Q28" s="187"/>
      <c r="R28" s="276">
        <f>SUM(LARGE(D30:Q30,{1,2,3,4,5,6,7}))</f>
        <v>22</v>
      </c>
      <c r="S28" s="187">
        <v>6</v>
      </c>
      <c r="T28" s="187"/>
      <c r="U28" s="212">
        <v>12</v>
      </c>
      <c r="V28" s="218" t="s">
        <v>51</v>
      </c>
      <c r="W28" s="218" t="s">
        <v>51</v>
      </c>
      <c r="X28" s="218" t="s">
        <v>51</v>
      </c>
      <c r="Y28" s="218" t="s">
        <v>51</v>
      </c>
      <c r="Z28" s="218" t="s">
        <v>51</v>
      </c>
      <c r="AA28" s="218" t="s">
        <v>51</v>
      </c>
      <c r="AB28" s="218" t="s">
        <v>51</v>
      </c>
      <c r="AC28" s="218" t="s">
        <v>51</v>
      </c>
      <c r="AD28" s="218" t="s">
        <v>51</v>
      </c>
      <c r="AE28" s="218" t="s">
        <v>51</v>
      </c>
      <c r="AF28" s="218" t="s">
        <v>51</v>
      </c>
      <c r="AG28" s="218" t="s">
        <v>51</v>
      </c>
      <c r="AH28" s="218" t="s">
        <v>51</v>
      </c>
      <c r="AI28" s="218" t="s">
        <v>51</v>
      </c>
      <c r="AJ28" s="218" t="s">
        <v>51</v>
      </c>
      <c r="AK28" s="218" t="s">
        <v>51</v>
      </c>
      <c r="AL28" s="218" t="s">
        <v>51</v>
      </c>
      <c r="AM28" s="218" t="s">
        <v>51</v>
      </c>
      <c r="AN28" s="218" t="s">
        <v>51</v>
      </c>
      <c r="AO28" s="218" t="s">
        <v>51</v>
      </c>
      <c r="AP28" s="218" t="s">
        <v>51</v>
      </c>
      <c r="AQ28" s="218" t="s">
        <v>51</v>
      </c>
      <c r="AR28" s="218" t="s">
        <v>51</v>
      </c>
      <c r="AS28" s="218" t="s">
        <v>51</v>
      </c>
      <c r="AT28" s="218" t="s">
        <v>51</v>
      </c>
      <c r="AU28" s="218" t="s">
        <v>51</v>
      </c>
      <c r="AV28" s="218" t="s">
        <v>51</v>
      </c>
      <c r="AW28" s="218" t="s">
        <v>51</v>
      </c>
      <c r="AX28" s="218" t="s">
        <v>51</v>
      </c>
      <c r="AY28" s="326">
        <f>SUM(V30:AX30)</f>
        <v>0</v>
      </c>
      <c r="AZ28" s="230">
        <f>SUM(AY28,S30:U30,R28,B28:C30)</f>
        <v>78</v>
      </c>
    </row>
    <row r="29" s="311" customFormat="1" ht="18" customHeight="1" spans="1:52">
      <c r="A29" s="325"/>
      <c r="B29" s="199"/>
      <c r="C29" s="326"/>
      <c r="D29" s="327"/>
      <c r="E29" s="328"/>
      <c r="F29" s="220"/>
      <c r="G29" s="187"/>
      <c r="H29" s="187"/>
      <c r="I29" s="183"/>
      <c r="J29" s="328"/>
      <c r="K29" s="187"/>
      <c r="L29" s="220"/>
      <c r="M29" s="187"/>
      <c r="N29" s="183">
        <v>10</v>
      </c>
      <c r="O29" s="220"/>
      <c r="P29" s="220"/>
      <c r="Q29" s="220"/>
      <c r="R29" s="276"/>
      <c r="S29" s="183">
        <f>2+31</f>
        <v>33</v>
      </c>
      <c r="T29" s="328"/>
      <c r="U29" s="212">
        <v>5</v>
      </c>
      <c r="V29" s="218" t="s">
        <v>51</v>
      </c>
      <c r="W29" s="218" t="s">
        <v>51</v>
      </c>
      <c r="X29" s="218" t="s">
        <v>51</v>
      </c>
      <c r="Y29" s="218" t="s">
        <v>51</v>
      </c>
      <c r="Z29" s="218" t="s">
        <v>51</v>
      </c>
      <c r="AA29" s="218" t="s">
        <v>51</v>
      </c>
      <c r="AB29" s="218" t="s">
        <v>51</v>
      </c>
      <c r="AC29" s="218" t="s">
        <v>51</v>
      </c>
      <c r="AD29" s="218" t="s">
        <v>51</v>
      </c>
      <c r="AE29" s="218" t="s">
        <v>51</v>
      </c>
      <c r="AF29" s="218" t="s">
        <v>51</v>
      </c>
      <c r="AG29" s="218" t="s">
        <v>51</v>
      </c>
      <c r="AH29" s="218" t="s">
        <v>51</v>
      </c>
      <c r="AI29" s="218" t="s">
        <v>51</v>
      </c>
      <c r="AJ29" s="218" t="s">
        <v>51</v>
      </c>
      <c r="AK29" s="218" t="s">
        <v>51</v>
      </c>
      <c r="AL29" s="218" t="s">
        <v>51</v>
      </c>
      <c r="AM29" s="218" t="s">
        <v>51</v>
      </c>
      <c r="AN29" s="218" t="s">
        <v>51</v>
      </c>
      <c r="AO29" s="218" t="s">
        <v>51</v>
      </c>
      <c r="AP29" s="218" t="s">
        <v>51</v>
      </c>
      <c r="AQ29" s="218" t="s">
        <v>51</v>
      </c>
      <c r="AR29" s="218" t="s">
        <v>51</v>
      </c>
      <c r="AS29" s="218" t="s">
        <v>51</v>
      </c>
      <c r="AT29" s="218" t="s">
        <v>51</v>
      </c>
      <c r="AU29" s="218" t="s">
        <v>51</v>
      </c>
      <c r="AV29" s="218" t="s">
        <v>51</v>
      </c>
      <c r="AW29" s="218" t="s">
        <v>51</v>
      </c>
      <c r="AX29" s="218" t="s">
        <v>51</v>
      </c>
      <c r="AY29" s="326"/>
      <c r="AZ29" s="230"/>
    </row>
    <row r="30" s="311" customFormat="1" ht="18" customHeight="1" spans="1:52">
      <c r="A30" s="329"/>
      <c r="B30" s="183"/>
      <c r="C30" s="210"/>
      <c r="D30" s="330">
        <f>SUM(D28:D29)</f>
        <v>0</v>
      </c>
      <c r="E30" s="330">
        <f t="shared" ref="E30:Q30" si="14">SUM(E28:E29)</f>
        <v>0</v>
      </c>
      <c r="F30" s="330">
        <f t="shared" si="14"/>
        <v>0</v>
      </c>
      <c r="G30" s="331">
        <f t="shared" si="14"/>
        <v>0</v>
      </c>
      <c r="H30" s="331">
        <f t="shared" si="14"/>
        <v>0</v>
      </c>
      <c r="I30" s="331">
        <f t="shared" si="14"/>
        <v>0</v>
      </c>
      <c r="J30" s="330">
        <f t="shared" si="14"/>
        <v>0</v>
      </c>
      <c r="K30" s="331">
        <f t="shared" si="14"/>
        <v>0</v>
      </c>
      <c r="L30" s="330">
        <f t="shared" si="14"/>
        <v>0</v>
      </c>
      <c r="M30" s="331">
        <f t="shared" si="14"/>
        <v>0</v>
      </c>
      <c r="N30" s="331">
        <f t="shared" si="14"/>
        <v>22</v>
      </c>
      <c r="O30" s="330">
        <f t="shared" si="14"/>
        <v>0</v>
      </c>
      <c r="P30" s="330">
        <f t="shared" si="14"/>
        <v>0</v>
      </c>
      <c r="Q30" s="330">
        <f t="shared" si="14"/>
        <v>0</v>
      </c>
      <c r="R30" s="231"/>
      <c r="S30" s="331">
        <f>SUM(S28:S29)</f>
        <v>39</v>
      </c>
      <c r="T30" s="330">
        <f t="shared" ref="S30:AX30" si="15">SUM(T28:T29)</f>
        <v>0</v>
      </c>
      <c r="U30" s="284">
        <f t="shared" si="15"/>
        <v>17</v>
      </c>
      <c r="V30" s="330">
        <f t="shared" si="15"/>
        <v>0</v>
      </c>
      <c r="W30" s="330">
        <f t="shared" si="15"/>
        <v>0</v>
      </c>
      <c r="X30" s="330">
        <f t="shared" si="15"/>
        <v>0</v>
      </c>
      <c r="Y30" s="330">
        <f t="shared" si="15"/>
        <v>0</v>
      </c>
      <c r="Z30" s="330">
        <f t="shared" si="15"/>
        <v>0</v>
      </c>
      <c r="AA30" s="330">
        <f t="shared" si="15"/>
        <v>0</v>
      </c>
      <c r="AB30" s="330">
        <f t="shared" si="15"/>
        <v>0</v>
      </c>
      <c r="AC30" s="330">
        <f t="shared" si="15"/>
        <v>0</v>
      </c>
      <c r="AD30" s="330">
        <f t="shared" si="15"/>
        <v>0</v>
      </c>
      <c r="AE30" s="330">
        <f t="shared" si="15"/>
        <v>0</v>
      </c>
      <c r="AF30" s="330">
        <f t="shared" si="15"/>
        <v>0</v>
      </c>
      <c r="AG30" s="330">
        <f t="shared" si="15"/>
        <v>0</v>
      </c>
      <c r="AH30" s="330">
        <f t="shared" si="15"/>
        <v>0</v>
      </c>
      <c r="AI30" s="330">
        <f t="shared" si="15"/>
        <v>0</v>
      </c>
      <c r="AJ30" s="330">
        <f t="shared" si="15"/>
        <v>0</v>
      </c>
      <c r="AK30" s="330">
        <f t="shared" si="15"/>
        <v>0</v>
      </c>
      <c r="AL30" s="330">
        <f t="shared" si="15"/>
        <v>0</v>
      </c>
      <c r="AM30" s="330">
        <f t="shared" si="15"/>
        <v>0</v>
      </c>
      <c r="AN30" s="330">
        <f t="shared" si="15"/>
        <v>0</v>
      </c>
      <c r="AO30" s="330">
        <f t="shared" si="15"/>
        <v>0</v>
      </c>
      <c r="AP30" s="330">
        <f t="shared" si="15"/>
        <v>0</v>
      </c>
      <c r="AQ30" s="330">
        <f t="shared" si="15"/>
        <v>0</v>
      </c>
      <c r="AR30" s="330">
        <f t="shared" si="15"/>
        <v>0</v>
      </c>
      <c r="AS30" s="330">
        <f t="shared" si="15"/>
        <v>0</v>
      </c>
      <c r="AT30" s="330">
        <f t="shared" si="15"/>
        <v>0</v>
      </c>
      <c r="AU30" s="330">
        <f t="shared" si="15"/>
        <v>0</v>
      </c>
      <c r="AV30" s="330">
        <f t="shared" si="15"/>
        <v>0</v>
      </c>
      <c r="AW30" s="330">
        <f t="shared" si="15"/>
        <v>0</v>
      </c>
      <c r="AX30" s="330">
        <f t="shared" si="15"/>
        <v>0</v>
      </c>
      <c r="AY30" s="210"/>
      <c r="AZ30" s="222"/>
    </row>
    <row r="31" ht="18" customHeight="1" spans="1:52">
      <c r="A31" s="191" t="s">
        <v>60</v>
      </c>
      <c r="B31" s="192"/>
      <c r="C31" s="224"/>
      <c r="D31" s="217"/>
      <c r="E31" s="187"/>
      <c r="F31" s="187"/>
      <c r="G31" s="183"/>
      <c r="H31" s="187"/>
      <c r="I31" s="187"/>
      <c r="J31" s="187"/>
      <c r="K31" s="187"/>
      <c r="L31" s="187"/>
      <c r="M31" s="187"/>
      <c r="N31" s="187">
        <v>12</v>
      </c>
      <c r="O31" s="187"/>
      <c r="P31" s="187"/>
      <c r="Q31" s="187"/>
      <c r="R31" s="276">
        <f>SUM(LARGE(D33:Q33,{1,2,3,4,5,6,7}))</f>
        <v>17</v>
      </c>
      <c r="S31" s="187">
        <v>6</v>
      </c>
      <c r="T31" s="187"/>
      <c r="U31" s="212">
        <v>12</v>
      </c>
      <c r="V31" s="218" t="s">
        <v>51</v>
      </c>
      <c r="W31" s="218" t="s">
        <v>51</v>
      </c>
      <c r="X31" s="218" t="s">
        <v>51</v>
      </c>
      <c r="Y31" s="218" t="s">
        <v>51</v>
      </c>
      <c r="Z31" s="218" t="s">
        <v>51</v>
      </c>
      <c r="AA31" s="218" t="s">
        <v>51</v>
      </c>
      <c r="AB31" s="218" t="s">
        <v>51</v>
      </c>
      <c r="AC31" s="218" t="s">
        <v>51</v>
      </c>
      <c r="AD31" s="218" t="s">
        <v>51</v>
      </c>
      <c r="AE31" s="218" t="s">
        <v>51</v>
      </c>
      <c r="AF31" s="218" t="s">
        <v>51</v>
      </c>
      <c r="AG31" s="218" t="s">
        <v>51</v>
      </c>
      <c r="AH31" s="218" t="s">
        <v>51</v>
      </c>
      <c r="AI31" s="218" t="s">
        <v>51</v>
      </c>
      <c r="AJ31" s="218" t="s">
        <v>51</v>
      </c>
      <c r="AK31" s="218" t="s">
        <v>51</v>
      </c>
      <c r="AL31" s="218" t="s">
        <v>51</v>
      </c>
      <c r="AM31" s="218" t="s">
        <v>51</v>
      </c>
      <c r="AN31" s="218" t="s">
        <v>51</v>
      </c>
      <c r="AO31" s="218">
        <v>28</v>
      </c>
      <c r="AP31" s="218" t="s">
        <v>51</v>
      </c>
      <c r="AQ31" s="218" t="s">
        <v>51</v>
      </c>
      <c r="AR31" s="218" t="s">
        <v>51</v>
      </c>
      <c r="AS31" s="218" t="s">
        <v>51</v>
      </c>
      <c r="AT31" s="218" t="s">
        <v>51</v>
      </c>
      <c r="AU31" s="218" t="s">
        <v>51</v>
      </c>
      <c r="AV31" s="218" t="s">
        <v>51</v>
      </c>
      <c r="AW31" s="218" t="s">
        <v>51</v>
      </c>
      <c r="AX31" s="218" t="s">
        <v>51</v>
      </c>
      <c r="AY31" s="326">
        <f>SUM(V33:AX33)</f>
        <v>42</v>
      </c>
      <c r="AZ31" s="230">
        <f>SUM(AY31,S33:U33,R31,B31:C33)</f>
        <v>82</v>
      </c>
    </row>
    <row r="32" s="311" customFormat="1" ht="18" customHeight="1" spans="1:52">
      <c r="A32" s="325"/>
      <c r="B32" s="199"/>
      <c r="C32" s="326"/>
      <c r="D32" s="327"/>
      <c r="E32" s="328"/>
      <c r="F32" s="220"/>
      <c r="G32" s="187"/>
      <c r="H32" s="187"/>
      <c r="I32" s="183"/>
      <c r="J32" s="328"/>
      <c r="K32" s="187"/>
      <c r="L32" s="220"/>
      <c r="M32" s="187"/>
      <c r="N32" s="183">
        <v>5</v>
      </c>
      <c r="O32" s="220"/>
      <c r="P32" s="220"/>
      <c r="Q32" s="220"/>
      <c r="R32" s="276"/>
      <c r="S32" s="183">
        <v>0</v>
      </c>
      <c r="T32" s="328"/>
      <c r="U32" s="212">
        <v>5</v>
      </c>
      <c r="V32" s="218" t="s">
        <v>51</v>
      </c>
      <c r="W32" s="218" t="s">
        <v>51</v>
      </c>
      <c r="X32" s="218" t="s">
        <v>51</v>
      </c>
      <c r="Y32" s="218" t="s">
        <v>51</v>
      </c>
      <c r="Z32" s="218" t="s">
        <v>51</v>
      </c>
      <c r="AA32" s="218" t="s">
        <v>51</v>
      </c>
      <c r="AB32" s="218" t="s">
        <v>51</v>
      </c>
      <c r="AC32" s="218" t="s">
        <v>51</v>
      </c>
      <c r="AD32" s="218" t="s">
        <v>51</v>
      </c>
      <c r="AE32" s="218" t="s">
        <v>51</v>
      </c>
      <c r="AF32" s="218" t="s">
        <v>51</v>
      </c>
      <c r="AG32" s="218" t="s">
        <v>51</v>
      </c>
      <c r="AH32" s="218" t="s">
        <v>51</v>
      </c>
      <c r="AI32" s="218" t="s">
        <v>51</v>
      </c>
      <c r="AJ32" s="218" t="s">
        <v>51</v>
      </c>
      <c r="AK32" s="218" t="s">
        <v>51</v>
      </c>
      <c r="AL32" s="218" t="s">
        <v>51</v>
      </c>
      <c r="AM32" s="218" t="s">
        <v>51</v>
      </c>
      <c r="AN32" s="218" t="s">
        <v>51</v>
      </c>
      <c r="AO32" s="218">
        <v>14</v>
      </c>
      <c r="AP32" s="218" t="s">
        <v>51</v>
      </c>
      <c r="AQ32" s="218" t="s">
        <v>51</v>
      </c>
      <c r="AR32" s="218" t="s">
        <v>51</v>
      </c>
      <c r="AS32" s="218" t="s">
        <v>51</v>
      </c>
      <c r="AT32" s="218" t="s">
        <v>51</v>
      </c>
      <c r="AU32" s="218" t="s">
        <v>51</v>
      </c>
      <c r="AV32" s="218" t="s">
        <v>51</v>
      </c>
      <c r="AW32" s="218" t="s">
        <v>51</v>
      </c>
      <c r="AX32" s="218" t="s">
        <v>51</v>
      </c>
      <c r="AY32" s="326"/>
      <c r="AZ32" s="230"/>
    </row>
    <row r="33" s="311" customFormat="1" ht="18" customHeight="1" spans="1:52">
      <c r="A33" s="329"/>
      <c r="B33" s="183"/>
      <c r="C33" s="210"/>
      <c r="D33" s="330">
        <f>SUM(D31:D32)</f>
        <v>0</v>
      </c>
      <c r="E33" s="330">
        <f t="shared" ref="E33:Q33" si="16">SUM(E31:E32)</f>
        <v>0</v>
      </c>
      <c r="F33" s="330">
        <f t="shared" si="16"/>
        <v>0</v>
      </c>
      <c r="G33" s="331">
        <f t="shared" si="16"/>
        <v>0</v>
      </c>
      <c r="H33" s="331">
        <f t="shared" si="16"/>
        <v>0</v>
      </c>
      <c r="I33" s="331">
        <f t="shared" si="16"/>
        <v>0</v>
      </c>
      <c r="J33" s="330">
        <f t="shared" si="16"/>
        <v>0</v>
      </c>
      <c r="K33" s="331">
        <f t="shared" si="16"/>
        <v>0</v>
      </c>
      <c r="L33" s="330">
        <f t="shared" si="16"/>
        <v>0</v>
      </c>
      <c r="M33" s="331">
        <f t="shared" si="16"/>
        <v>0</v>
      </c>
      <c r="N33" s="331">
        <f t="shared" si="16"/>
        <v>17</v>
      </c>
      <c r="O33" s="330">
        <f t="shared" si="16"/>
        <v>0</v>
      </c>
      <c r="P33" s="330">
        <f t="shared" si="16"/>
        <v>0</v>
      </c>
      <c r="Q33" s="330">
        <f t="shared" si="16"/>
        <v>0</v>
      </c>
      <c r="R33" s="231"/>
      <c r="S33" s="331">
        <f>SUM(S31:S32)</f>
        <v>6</v>
      </c>
      <c r="T33" s="330">
        <f t="shared" ref="S33:AX33" si="17">SUM(T31:T32)</f>
        <v>0</v>
      </c>
      <c r="U33" s="284">
        <f t="shared" si="17"/>
        <v>17</v>
      </c>
      <c r="V33" s="330">
        <f t="shared" si="17"/>
        <v>0</v>
      </c>
      <c r="W33" s="330">
        <f t="shared" si="17"/>
        <v>0</v>
      </c>
      <c r="X33" s="330">
        <f t="shared" si="17"/>
        <v>0</v>
      </c>
      <c r="Y33" s="330">
        <f t="shared" si="17"/>
        <v>0</v>
      </c>
      <c r="Z33" s="330">
        <f t="shared" si="17"/>
        <v>0</v>
      </c>
      <c r="AA33" s="330">
        <f t="shared" si="17"/>
        <v>0</v>
      </c>
      <c r="AB33" s="330">
        <f t="shared" si="17"/>
        <v>0</v>
      </c>
      <c r="AC33" s="330">
        <f t="shared" si="17"/>
        <v>0</v>
      </c>
      <c r="AD33" s="330">
        <f t="shared" si="17"/>
        <v>0</v>
      </c>
      <c r="AE33" s="330">
        <f t="shared" si="17"/>
        <v>0</v>
      </c>
      <c r="AF33" s="330">
        <f t="shared" si="17"/>
        <v>0</v>
      </c>
      <c r="AG33" s="330">
        <f t="shared" si="17"/>
        <v>0</v>
      </c>
      <c r="AH33" s="330">
        <f t="shared" si="17"/>
        <v>0</v>
      </c>
      <c r="AI33" s="330">
        <f t="shared" si="17"/>
        <v>0</v>
      </c>
      <c r="AJ33" s="330">
        <f t="shared" si="17"/>
        <v>0</v>
      </c>
      <c r="AK33" s="330">
        <f t="shared" si="17"/>
        <v>0</v>
      </c>
      <c r="AL33" s="330">
        <f t="shared" si="17"/>
        <v>0</v>
      </c>
      <c r="AM33" s="330">
        <f t="shared" si="17"/>
        <v>0</v>
      </c>
      <c r="AN33" s="330">
        <f t="shared" si="17"/>
        <v>0</v>
      </c>
      <c r="AO33" s="330">
        <f t="shared" si="17"/>
        <v>42</v>
      </c>
      <c r="AP33" s="330">
        <f t="shared" si="17"/>
        <v>0</v>
      </c>
      <c r="AQ33" s="330">
        <f t="shared" si="17"/>
        <v>0</v>
      </c>
      <c r="AR33" s="330">
        <f t="shared" si="17"/>
        <v>0</v>
      </c>
      <c r="AS33" s="330">
        <f t="shared" si="17"/>
        <v>0</v>
      </c>
      <c r="AT33" s="330">
        <f t="shared" si="17"/>
        <v>0</v>
      </c>
      <c r="AU33" s="330">
        <f t="shared" si="17"/>
        <v>0</v>
      </c>
      <c r="AV33" s="330">
        <f t="shared" si="17"/>
        <v>0</v>
      </c>
      <c r="AW33" s="330">
        <f t="shared" si="17"/>
        <v>0</v>
      </c>
      <c r="AX33" s="330">
        <f t="shared" si="17"/>
        <v>0</v>
      </c>
      <c r="AY33" s="210"/>
      <c r="AZ33" s="222"/>
    </row>
    <row r="34" ht="18" customHeight="1" spans="1:52">
      <c r="A34" s="325" t="s">
        <v>61</v>
      </c>
      <c r="B34" s="199"/>
      <c r="C34" s="326">
        <v>50</v>
      </c>
      <c r="D34" s="222"/>
      <c r="E34" s="183"/>
      <c r="F34" s="183"/>
      <c r="G34" s="183"/>
      <c r="H34" s="183"/>
      <c r="I34" s="183"/>
      <c r="J34" s="183"/>
      <c r="K34" s="183">
        <v>12</v>
      </c>
      <c r="L34" s="183"/>
      <c r="M34" s="183"/>
      <c r="N34" s="183">
        <v>12</v>
      </c>
      <c r="O34" s="183"/>
      <c r="P34" s="183"/>
      <c r="Q34" s="183"/>
      <c r="R34" s="276">
        <f>SUM(LARGE(D36:Q36,{1,2,3,4,5,6,7}))</f>
        <v>49</v>
      </c>
      <c r="S34" s="183">
        <v>12</v>
      </c>
      <c r="T34" s="183"/>
      <c r="U34" s="210">
        <v>12</v>
      </c>
      <c r="V34" s="218" t="s">
        <v>51</v>
      </c>
      <c r="W34" s="218">
        <v>52</v>
      </c>
      <c r="X34" s="218">
        <v>40</v>
      </c>
      <c r="Y34" s="218">
        <v>340</v>
      </c>
      <c r="Z34" s="218" t="s">
        <v>51</v>
      </c>
      <c r="AA34" s="218" t="s">
        <v>51</v>
      </c>
      <c r="AB34" s="218" t="s">
        <v>51</v>
      </c>
      <c r="AC34" s="218" t="s">
        <v>51</v>
      </c>
      <c r="AD34" s="218" t="s">
        <v>51</v>
      </c>
      <c r="AE34" s="218" t="s">
        <v>51</v>
      </c>
      <c r="AF34" s="218" t="s">
        <v>51</v>
      </c>
      <c r="AG34" s="218">
        <v>38</v>
      </c>
      <c r="AH34" s="218" t="s">
        <v>51</v>
      </c>
      <c r="AI34" s="218" t="s">
        <v>51</v>
      </c>
      <c r="AJ34" s="218">
        <v>30</v>
      </c>
      <c r="AK34" s="218">
        <v>18</v>
      </c>
      <c r="AL34" s="218" t="s">
        <v>51</v>
      </c>
      <c r="AM34" s="218">
        <v>96</v>
      </c>
      <c r="AN34" s="218" t="s">
        <v>51</v>
      </c>
      <c r="AO34" s="218" t="s">
        <v>51</v>
      </c>
      <c r="AP34" s="218" t="s">
        <v>51</v>
      </c>
      <c r="AQ34" s="218" t="s">
        <v>51</v>
      </c>
      <c r="AR34" s="218" t="s">
        <v>51</v>
      </c>
      <c r="AS34" s="218">
        <v>10</v>
      </c>
      <c r="AT34" s="218">
        <v>78</v>
      </c>
      <c r="AU34" s="218">
        <v>10</v>
      </c>
      <c r="AV34" s="218" t="s">
        <v>51</v>
      </c>
      <c r="AW34" s="218" t="s">
        <v>51</v>
      </c>
      <c r="AX34" s="218" t="s">
        <v>51</v>
      </c>
      <c r="AY34" s="326">
        <f>SUM(V36:AX36)</f>
        <v>1008</v>
      </c>
      <c r="AZ34" s="230">
        <f>SUM(AY34,S36:U36,R34,B34:C36)</f>
        <v>1474.5</v>
      </c>
    </row>
    <row r="35" s="311" customFormat="1" ht="18" customHeight="1" spans="1:52">
      <c r="A35" s="325"/>
      <c r="B35" s="199"/>
      <c r="C35" s="326"/>
      <c r="D35" s="327"/>
      <c r="E35" s="328"/>
      <c r="F35" s="220"/>
      <c r="G35" s="187"/>
      <c r="H35" s="187"/>
      <c r="I35" s="183"/>
      <c r="J35" s="328"/>
      <c r="K35" s="187">
        <v>3</v>
      </c>
      <c r="L35" s="220"/>
      <c r="M35" s="187"/>
      <c r="N35" s="183">
        <v>22</v>
      </c>
      <c r="O35" s="220"/>
      <c r="P35" s="220"/>
      <c r="Q35" s="220"/>
      <c r="R35" s="276"/>
      <c r="S35" s="183">
        <f>248.5+80</f>
        <v>328.5</v>
      </c>
      <c r="T35" s="328"/>
      <c r="U35" s="212">
        <v>15</v>
      </c>
      <c r="V35" s="218" t="s">
        <v>51</v>
      </c>
      <c r="W35" s="218">
        <v>32</v>
      </c>
      <c r="X35" s="218">
        <v>32</v>
      </c>
      <c r="Y35" s="218">
        <v>40</v>
      </c>
      <c r="Z35" s="218" t="s">
        <v>51</v>
      </c>
      <c r="AA35" s="218" t="s">
        <v>51</v>
      </c>
      <c r="AB35" s="218" t="s">
        <v>51</v>
      </c>
      <c r="AC35" s="218" t="s">
        <v>51</v>
      </c>
      <c r="AD35" s="218" t="s">
        <v>51</v>
      </c>
      <c r="AE35" s="218" t="s">
        <v>51</v>
      </c>
      <c r="AF35" s="218" t="s">
        <v>51</v>
      </c>
      <c r="AG35" s="218">
        <v>32</v>
      </c>
      <c r="AH35" s="218" t="s">
        <v>51</v>
      </c>
      <c r="AI35" s="218" t="s">
        <v>51</v>
      </c>
      <c r="AJ35" s="218">
        <v>16</v>
      </c>
      <c r="AK35" s="218">
        <v>16</v>
      </c>
      <c r="AL35" s="218" t="s">
        <v>51</v>
      </c>
      <c r="AM35" s="218">
        <v>32</v>
      </c>
      <c r="AN35" s="218" t="s">
        <v>51</v>
      </c>
      <c r="AO35" s="218" t="s">
        <v>51</v>
      </c>
      <c r="AP35" s="218" t="s">
        <v>51</v>
      </c>
      <c r="AQ35" s="218" t="s">
        <v>51</v>
      </c>
      <c r="AR35" s="218" t="s">
        <v>51</v>
      </c>
      <c r="AS35" s="218">
        <v>16</v>
      </c>
      <c r="AT35" s="218">
        <v>48</v>
      </c>
      <c r="AU35" s="218">
        <v>32</v>
      </c>
      <c r="AV35" s="218" t="s">
        <v>51</v>
      </c>
      <c r="AW35" s="218" t="s">
        <v>51</v>
      </c>
      <c r="AX35" s="218" t="s">
        <v>51</v>
      </c>
      <c r="AY35" s="326"/>
      <c r="AZ35" s="230"/>
    </row>
    <row r="36" s="311" customFormat="1" ht="18" customHeight="1" spans="1:52">
      <c r="A36" s="329"/>
      <c r="B36" s="183"/>
      <c r="C36" s="210"/>
      <c r="D36" s="330">
        <f>SUM(D34:D35)</f>
        <v>0</v>
      </c>
      <c r="E36" s="330">
        <f t="shared" ref="E36:AX36" si="18">SUM(E34:E35)</f>
        <v>0</v>
      </c>
      <c r="F36" s="330">
        <f t="shared" si="18"/>
        <v>0</v>
      </c>
      <c r="G36" s="331">
        <f t="shared" si="18"/>
        <v>0</v>
      </c>
      <c r="H36" s="331">
        <f t="shared" si="18"/>
        <v>0</v>
      </c>
      <c r="I36" s="331">
        <f t="shared" si="18"/>
        <v>0</v>
      </c>
      <c r="J36" s="330">
        <f t="shared" si="18"/>
        <v>0</v>
      </c>
      <c r="K36" s="331">
        <f t="shared" si="18"/>
        <v>15</v>
      </c>
      <c r="L36" s="330">
        <f t="shared" si="18"/>
        <v>0</v>
      </c>
      <c r="M36" s="331">
        <f t="shared" si="18"/>
        <v>0</v>
      </c>
      <c r="N36" s="331">
        <f t="shared" si="18"/>
        <v>34</v>
      </c>
      <c r="O36" s="330">
        <f t="shared" si="18"/>
        <v>0</v>
      </c>
      <c r="P36" s="330">
        <f t="shared" si="18"/>
        <v>0</v>
      </c>
      <c r="Q36" s="330">
        <f t="shared" si="18"/>
        <v>0</v>
      </c>
      <c r="R36" s="231"/>
      <c r="S36" s="331">
        <f>SUM(S34:S35)</f>
        <v>340.5</v>
      </c>
      <c r="T36" s="330">
        <f>SUM(T34:T35)</f>
        <v>0</v>
      </c>
      <c r="U36" s="284">
        <f t="shared" si="18"/>
        <v>27</v>
      </c>
      <c r="V36" s="330">
        <f t="shared" si="18"/>
        <v>0</v>
      </c>
      <c r="W36" s="330">
        <f t="shared" si="18"/>
        <v>84</v>
      </c>
      <c r="X36" s="330">
        <f t="shared" si="18"/>
        <v>72</v>
      </c>
      <c r="Y36" s="330">
        <f t="shared" si="18"/>
        <v>380</v>
      </c>
      <c r="Z36" s="330">
        <f t="shared" si="18"/>
        <v>0</v>
      </c>
      <c r="AA36" s="330">
        <f t="shared" si="18"/>
        <v>0</v>
      </c>
      <c r="AB36" s="330">
        <f t="shared" si="18"/>
        <v>0</v>
      </c>
      <c r="AC36" s="330">
        <f t="shared" si="18"/>
        <v>0</v>
      </c>
      <c r="AD36" s="330">
        <f t="shared" si="18"/>
        <v>0</v>
      </c>
      <c r="AE36" s="330">
        <f t="shared" si="18"/>
        <v>0</v>
      </c>
      <c r="AF36" s="330">
        <f t="shared" si="18"/>
        <v>0</v>
      </c>
      <c r="AG36" s="330">
        <f t="shared" si="18"/>
        <v>70</v>
      </c>
      <c r="AH36" s="330">
        <f t="shared" si="18"/>
        <v>0</v>
      </c>
      <c r="AI36" s="330">
        <f t="shared" si="18"/>
        <v>0</v>
      </c>
      <c r="AJ36" s="330">
        <f t="shared" si="18"/>
        <v>46</v>
      </c>
      <c r="AK36" s="330">
        <f t="shared" si="18"/>
        <v>34</v>
      </c>
      <c r="AL36" s="330">
        <f t="shared" si="18"/>
        <v>0</v>
      </c>
      <c r="AM36" s="330">
        <f t="shared" si="18"/>
        <v>128</v>
      </c>
      <c r="AN36" s="330">
        <f t="shared" si="18"/>
        <v>0</v>
      </c>
      <c r="AO36" s="330">
        <f t="shared" si="18"/>
        <v>0</v>
      </c>
      <c r="AP36" s="330">
        <f t="shared" si="18"/>
        <v>0</v>
      </c>
      <c r="AQ36" s="330">
        <f t="shared" si="18"/>
        <v>0</v>
      </c>
      <c r="AR36" s="330">
        <f t="shared" si="18"/>
        <v>0</v>
      </c>
      <c r="AS36" s="330">
        <f t="shared" si="18"/>
        <v>26</v>
      </c>
      <c r="AT36" s="330">
        <f t="shared" si="18"/>
        <v>126</v>
      </c>
      <c r="AU36" s="330">
        <f t="shared" si="18"/>
        <v>42</v>
      </c>
      <c r="AV36" s="330">
        <f t="shared" si="18"/>
        <v>0</v>
      </c>
      <c r="AW36" s="330">
        <f t="shared" si="18"/>
        <v>0</v>
      </c>
      <c r="AX36" s="330">
        <f t="shared" si="18"/>
        <v>0</v>
      </c>
      <c r="AY36" s="210"/>
      <c r="AZ36" s="222"/>
    </row>
    <row r="37" ht="18" customHeight="1" spans="1:52">
      <c r="A37" s="191" t="s">
        <v>62</v>
      </c>
      <c r="B37" s="192"/>
      <c r="C37" s="224">
        <v>25</v>
      </c>
      <c r="D37" s="217"/>
      <c r="E37" s="187"/>
      <c r="F37" s="187"/>
      <c r="G37" s="183">
        <v>12</v>
      </c>
      <c r="H37" s="187">
        <v>0</v>
      </c>
      <c r="I37" s="187"/>
      <c r="J37" s="187"/>
      <c r="K37" s="187">
        <v>12</v>
      </c>
      <c r="L37" s="187"/>
      <c r="M37" s="187"/>
      <c r="N37" s="187">
        <v>12</v>
      </c>
      <c r="O37" s="187"/>
      <c r="P37" s="187"/>
      <c r="Q37" s="187"/>
      <c r="R37" s="276">
        <f>SUM(LARGE(D39:Q39,{1,2,3,4,5,6,7}))</f>
        <v>131</v>
      </c>
      <c r="S37" s="187">
        <v>12</v>
      </c>
      <c r="T37" s="187"/>
      <c r="U37" s="212">
        <v>12</v>
      </c>
      <c r="V37" s="218" t="s">
        <v>51</v>
      </c>
      <c r="W37" s="218">
        <v>10</v>
      </c>
      <c r="X37" s="218" t="s">
        <v>51</v>
      </c>
      <c r="Y37" s="218">
        <v>68</v>
      </c>
      <c r="Z37" s="218">
        <v>39</v>
      </c>
      <c r="AA37" s="218" t="s">
        <v>51</v>
      </c>
      <c r="AB37" s="218" t="s">
        <v>51</v>
      </c>
      <c r="AC37" s="218" t="s">
        <v>51</v>
      </c>
      <c r="AD37" s="218" t="s">
        <v>51</v>
      </c>
      <c r="AE37" s="218">
        <v>40</v>
      </c>
      <c r="AF37" s="218" t="s">
        <v>51</v>
      </c>
      <c r="AG37" s="218" t="s">
        <v>51</v>
      </c>
      <c r="AH37" s="218" t="s">
        <v>51</v>
      </c>
      <c r="AI37" s="218" t="s">
        <v>51</v>
      </c>
      <c r="AJ37" s="218" t="s">
        <v>51</v>
      </c>
      <c r="AK37" s="218">
        <v>258</v>
      </c>
      <c r="AL37" s="218" t="s">
        <v>51</v>
      </c>
      <c r="AM37" s="218">
        <v>162</v>
      </c>
      <c r="AN37" s="218" t="s">
        <v>51</v>
      </c>
      <c r="AO37" s="218" t="s">
        <v>51</v>
      </c>
      <c r="AP37" s="218" t="s">
        <v>51</v>
      </c>
      <c r="AQ37" s="218" t="s">
        <v>51</v>
      </c>
      <c r="AR37" s="218" t="s">
        <v>51</v>
      </c>
      <c r="AS37" s="218" t="s">
        <v>51</v>
      </c>
      <c r="AT37" s="218" t="s">
        <v>51</v>
      </c>
      <c r="AU37" s="218" t="s">
        <v>51</v>
      </c>
      <c r="AV37" s="218" t="s">
        <v>51</v>
      </c>
      <c r="AW37" s="218" t="s">
        <v>51</v>
      </c>
      <c r="AX37" s="218" t="s">
        <v>51</v>
      </c>
      <c r="AY37" s="326">
        <f>SUM(V39:AX39)</f>
        <v>785</v>
      </c>
      <c r="AZ37" s="230">
        <f>SUM(AY37,S39:U39,R37,B37:C39)</f>
        <v>1140</v>
      </c>
    </row>
    <row r="38" s="311" customFormat="1" ht="18" customHeight="1" spans="1:52">
      <c r="A38" s="325"/>
      <c r="B38" s="199"/>
      <c r="C38" s="326"/>
      <c r="D38" s="327"/>
      <c r="E38" s="328"/>
      <c r="F38" s="220"/>
      <c r="G38" s="187">
        <v>47</v>
      </c>
      <c r="H38" s="187"/>
      <c r="I38" s="183"/>
      <c r="J38" s="328"/>
      <c r="K38" s="187">
        <v>31</v>
      </c>
      <c r="L38" s="220"/>
      <c r="M38" s="187"/>
      <c r="N38" s="183">
        <v>17</v>
      </c>
      <c r="O38" s="220"/>
      <c r="P38" s="220"/>
      <c r="Q38" s="220"/>
      <c r="R38" s="276"/>
      <c r="S38" s="183">
        <f>82+78</f>
        <v>160</v>
      </c>
      <c r="T38" s="328"/>
      <c r="U38" s="212">
        <v>15</v>
      </c>
      <c r="V38" s="218" t="s">
        <v>51</v>
      </c>
      <c r="W38" s="218">
        <v>32</v>
      </c>
      <c r="X38" s="218" t="s">
        <v>51</v>
      </c>
      <c r="Y38" s="218">
        <v>32</v>
      </c>
      <c r="Z38" s="218">
        <v>32</v>
      </c>
      <c r="AA38" s="218" t="s">
        <v>51</v>
      </c>
      <c r="AB38" s="218" t="s">
        <v>51</v>
      </c>
      <c r="AC38" s="218" t="s">
        <v>51</v>
      </c>
      <c r="AD38" s="218" t="s">
        <v>51</v>
      </c>
      <c r="AE38" s="218">
        <v>32</v>
      </c>
      <c r="AF38" s="218" t="s">
        <v>51</v>
      </c>
      <c r="AG38" s="218" t="s">
        <v>51</v>
      </c>
      <c r="AH38" s="218" t="s">
        <v>51</v>
      </c>
      <c r="AI38" s="218" t="s">
        <v>51</v>
      </c>
      <c r="AJ38" s="218" t="s">
        <v>51</v>
      </c>
      <c r="AK38" s="218">
        <v>32</v>
      </c>
      <c r="AL38" s="218" t="s">
        <v>51</v>
      </c>
      <c r="AM38" s="218">
        <v>48</v>
      </c>
      <c r="AN38" s="218" t="s">
        <v>51</v>
      </c>
      <c r="AO38" s="218" t="s">
        <v>51</v>
      </c>
      <c r="AP38" s="218" t="s">
        <v>51</v>
      </c>
      <c r="AQ38" s="218" t="s">
        <v>51</v>
      </c>
      <c r="AR38" s="218" t="s">
        <v>51</v>
      </c>
      <c r="AS38" s="218" t="s">
        <v>51</v>
      </c>
      <c r="AT38" s="218" t="s">
        <v>51</v>
      </c>
      <c r="AU38" s="218" t="s">
        <v>51</v>
      </c>
      <c r="AV38" s="218" t="s">
        <v>51</v>
      </c>
      <c r="AW38" s="218" t="s">
        <v>51</v>
      </c>
      <c r="AX38" s="218" t="s">
        <v>51</v>
      </c>
      <c r="AY38" s="326"/>
      <c r="AZ38" s="230"/>
    </row>
    <row r="39" s="311" customFormat="1" ht="18" customHeight="1" spans="1:52">
      <c r="A39" s="329"/>
      <c r="B39" s="183"/>
      <c r="C39" s="210"/>
      <c r="D39" s="330">
        <f>SUM(D37:D38)</f>
        <v>0</v>
      </c>
      <c r="E39" s="330">
        <f>SUM(E37:E38)</f>
        <v>0</v>
      </c>
      <c r="F39" s="330">
        <f t="shared" ref="F39:Q39" si="19">SUM(F37:F38)</f>
        <v>0</v>
      </c>
      <c r="G39" s="331">
        <f t="shared" si="19"/>
        <v>59</v>
      </c>
      <c r="H39" s="331">
        <f t="shared" si="19"/>
        <v>0</v>
      </c>
      <c r="I39" s="331">
        <f t="shared" si="19"/>
        <v>0</v>
      </c>
      <c r="J39" s="330">
        <f t="shared" si="19"/>
        <v>0</v>
      </c>
      <c r="K39" s="331">
        <f t="shared" si="19"/>
        <v>43</v>
      </c>
      <c r="L39" s="330">
        <f t="shared" si="19"/>
        <v>0</v>
      </c>
      <c r="M39" s="331">
        <f t="shared" si="19"/>
        <v>0</v>
      </c>
      <c r="N39" s="331">
        <f t="shared" si="19"/>
        <v>29</v>
      </c>
      <c r="O39" s="330">
        <f t="shared" si="19"/>
        <v>0</v>
      </c>
      <c r="P39" s="330">
        <f t="shared" si="19"/>
        <v>0</v>
      </c>
      <c r="Q39" s="330">
        <f t="shared" si="19"/>
        <v>0</v>
      </c>
      <c r="R39" s="231"/>
      <c r="S39" s="331">
        <f>SUM(S37:S38)</f>
        <v>172</v>
      </c>
      <c r="T39" s="330">
        <f t="shared" ref="S39:AX39" si="20">SUM(T37:T38)</f>
        <v>0</v>
      </c>
      <c r="U39" s="284">
        <f t="shared" si="20"/>
        <v>27</v>
      </c>
      <c r="V39" s="330">
        <f t="shared" si="20"/>
        <v>0</v>
      </c>
      <c r="W39" s="330">
        <f t="shared" si="20"/>
        <v>42</v>
      </c>
      <c r="X39" s="330">
        <f t="shared" si="20"/>
        <v>0</v>
      </c>
      <c r="Y39" s="330">
        <f t="shared" si="20"/>
        <v>100</v>
      </c>
      <c r="Z39" s="330">
        <f t="shared" si="20"/>
        <v>71</v>
      </c>
      <c r="AA39" s="330">
        <f t="shared" si="20"/>
        <v>0</v>
      </c>
      <c r="AB39" s="330">
        <f t="shared" si="20"/>
        <v>0</v>
      </c>
      <c r="AC39" s="330">
        <f t="shared" si="20"/>
        <v>0</v>
      </c>
      <c r="AD39" s="330">
        <f t="shared" si="20"/>
        <v>0</v>
      </c>
      <c r="AE39" s="330">
        <f t="shared" si="20"/>
        <v>72</v>
      </c>
      <c r="AF39" s="330">
        <f t="shared" si="20"/>
        <v>0</v>
      </c>
      <c r="AG39" s="330">
        <f t="shared" si="20"/>
        <v>0</v>
      </c>
      <c r="AH39" s="330">
        <f t="shared" si="20"/>
        <v>0</v>
      </c>
      <c r="AI39" s="330">
        <f t="shared" si="20"/>
        <v>0</v>
      </c>
      <c r="AJ39" s="330">
        <f t="shared" si="20"/>
        <v>0</v>
      </c>
      <c r="AK39" s="330">
        <f t="shared" si="20"/>
        <v>290</v>
      </c>
      <c r="AL39" s="330">
        <f t="shared" si="20"/>
        <v>0</v>
      </c>
      <c r="AM39" s="330">
        <f t="shared" si="20"/>
        <v>210</v>
      </c>
      <c r="AN39" s="330">
        <f t="shared" si="20"/>
        <v>0</v>
      </c>
      <c r="AO39" s="330">
        <f t="shared" si="20"/>
        <v>0</v>
      </c>
      <c r="AP39" s="330">
        <f t="shared" si="20"/>
        <v>0</v>
      </c>
      <c r="AQ39" s="330">
        <f t="shared" si="20"/>
        <v>0</v>
      </c>
      <c r="AR39" s="330">
        <f t="shared" si="20"/>
        <v>0</v>
      </c>
      <c r="AS39" s="330">
        <f t="shared" si="20"/>
        <v>0</v>
      </c>
      <c r="AT39" s="330">
        <f t="shared" si="20"/>
        <v>0</v>
      </c>
      <c r="AU39" s="330">
        <f t="shared" si="20"/>
        <v>0</v>
      </c>
      <c r="AV39" s="330">
        <f t="shared" si="20"/>
        <v>0</v>
      </c>
      <c r="AW39" s="330">
        <f t="shared" si="20"/>
        <v>0</v>
      </c>
      <c r="AX39" s="330">
        <f t="shared" si="20"/>
        <v>0</v>
      </c>
      <c r="AY39" s="210"/>
      <c r="AZ39" s="222"/>
    </row>
    <row r="40" ht="18" customHeight="1" spans="1:52">
      <c r="A40" s="191" t="s">
        <v>63</v>
      </c>
      <c r="B40" s="192"/>
      <c r="C40" s="224"/>
      <c r="D40" s="217"/>
      <c r="E40" s="187"/>
      <c r="F40" s="187"/>
      <c r="G40" s="183">
        <v>6</v>
      </c>
      <c r="H40" s="187"/>
      <c r="I40" s="187"/>
      <c r="J40" s="187"/>
      <c r="K40" s="187"/>
      <c r="L40" s="187"/>
      <c r="M40" s="187"/>
      <c r="N40" s="187">
        <v>12</v>
      </c>
      <c r="O40" s="187"/>
      <c r="P40" s="187"/>
      <c r="Q40" s="187"/>
      <c r="R40" s="276">
        <f>SUM(LARGE(D42:Q42,{1,2,3,4,5,6,7}))</f>
        <v>44</v>
      </c>
      <c r="S40" s="187"/>
      <c r="T40" s="187"/>
      <c r="U40" s="212">
        <v>12</v>
      </c>
      <c r="V40" s="218" t="s">
        <v>51</v>
      </c>
      <c r="W40" s="218" t="s">
        <v>51</v>
      </c>
      <c r="X40" s="218" t="s">
        <v>51</v>
      </c>
      <c r="Y40" s="218" t="s">
        <v>51</v>
      </c>
      <c r="Z40" s="218" t="s">
        <v>51</v>
      </c>
      <c r="AA40" s="218" t="s">
        <v>51</v>
      </c>
      <c r="AB40" s="218" t="s">
        <v>51</v>
      </c>
      <c r="AC40" s="218" t="s">
        <v>51</v>
      </c>
      <c r="AD40" s="218" t="s">
        <v>51</v>
      </c>
      <c r="AE40" s="218" t="s">
        <v>64</v>
      </c>
      <c r="AF40" s="218" t="s">
        <v>64</v>
      </c>
      <c r="AG40" s="218" t="s">
        <v>51</v>
      </c>
      <c r="AH40" s="218" t="s">
        <v>51</v>
      </c>
      <c r="AI40" s="218" t="s">
        <v>51</v>
      </c>
      <c r="AJ40" s="218" t="s">
        <v>51</v>
      </c>
      <c r="AK40" s="218" t="s">
        <v>51</v>
      </c>
      <c r="AL40" s="218" t="s">
        <v>51</v>
      </c>
      <c r="AM40" s="218" t="s">
        <v>51</v>
      </c>
      <c r="AN40" s="218" t="s">
        <v>51</v>
      </c>
      <c r="AO40" s="218" t="s">
        <v>51</v>
      </c>
      <c r="AP40" s="218" t="s">
        <v>51</v>
      </c>
      <c r="AQ40" s="218" t="s">
        <v>51</v>
      </c>
      <c r="AR40" s="218" t="s">
        <v>51</v>
      </c>
      <c r="AS40" s="218" t="s">
        <v>51</v>
      </c>
      <c r="AT40" s="218" t="s">
        <v>51</v>
      </c>
      <c r="AU40" s="218" t="s">
        <v>51</v>
      </c>
      <c r="AV40" s="218" t="s">
        <v>51</v>
      </c>
      <c r="AW40" s="218" t="s">
        <v>51</v>
      </c>
      <c r="AX40" s="218" t="s">
        <v>51</v>
      </c>
      <c r="AY40" s="326">
        <f>SUM(V42:AX42)</f>
        <v>0</v>
      </c>
      <c r="AZ40" s="230">
        <f>SUM(AY40,S42:U42,R40,B40:C42)</f>
        <v>79</v>
      </c>
    </row>
    <row r="41" s="311" customFormat="1" ht="18" customHeight="1" spans="1:52">
      <c r="A41" s="325"/>
      <c r="B41" s="199"/>
      <c r="C41" s="326"/>
      <c r="D41" s="327"/>
      <c r="E41" s="328"/>
      <c r="F41" s="220"/>
      <c r="G41" s="187">
        <v>20</v>
      </c>
      <c r="H41" s="187"/>
      <c r="I41" s="183"/>
      <c r="J41" s="328"/>
      <c r="K41" s="187"/>
      <c r="L41" s="220"/>
      <c r="M41" s="187"/>
      <c r="N41" s="183">
        <v>6</v>
      </c>
      <c r="O41" s="220"/>
      <c r="P41" s="220"/>
      <c r="Q41" s="220"/>
      <c r="R41" s="276"/>
      <c r="S41" s="183">
        <v>13</v>
      </c>
      <c r="T41" s="328"/>
      <c r="U41" s="212">
        <v>10</v>
      </c>
      <c r="V41" s="218" t="s">
        <v>51</v>
      </c>
      <c r="W41" s="218" t="s">
        <v>51</v>
      </c>
      <c r="X41" s="218" t="s">
        <v>51</v>
      </c>
      <c r="Y41" s="218" t="s">
        <v>51</v>
      </c>
      <c r="Z41" s="218" t="s">
        <v>51</v>
      </c>
      <c r="AA41" s="218" t="s">
        <v>51</v>
      </c>
      <c r="AB41" s="218" t="s">
        <v>51</v>
      </c>
      <c r="AC41" s="218" t="s">
        <v>51</v>
      </c>
      <c r="AD41" s="218" t="s">
        <v>51</v>
      </c>
      <c r="AE41" s="218" t="s">
        <v>51</v>
      </c>
      <c r="AF41" s="218" t="s">
        <v>51</v>
      </c>
      <c r="AG41" s="218" t="s">
        <v>51</v>
      </c>
      <c r="AH41" s="218" t="s">
        <v>51</v>
      </c>
      <c r="AI41" s="218" t="s">
        <v>51</v>
      </c>
      <c r="AJ41" s="218" t="s">
        <v>51</v>
      </c>
      <c r="AK41" s="218" t="s">
        <v>51</v>
      </c>
      <c r="AL41" s="218" t="s">
        <v>51</v>
      </c>
      <c r="AM41" s="218" t="s">
        <v>51</v>
      </c>
      <c r="AN41" s="218" t="s">
        <v>51</v>
      </c>
      <c r="AO41" s="218" t="s">
        <v>51</v>
      </c>
      <c r="AP41" s="218" t="s">
        <v>51</v>
      </c>
      <c r="AQ41" s="218" t="s">
        <v>51</v>
      </c>
      <c r="AR41" s="218" t="s">
        <v>51</v>
      </c>
      <c r="AS41" s="218" t="s">
        <v>51</v>
      </c>
      <c r="AT41" s="218" t="s">
        <v>51</v>
      </c>
      <c r="AU41" s="218" t="s">
        <v>51</v>
      </c>
      <c r="AV41" s="218" t="s">
        <v>51</v>
      </c>
      <c r="AW41" s="218" t="s">
        <v>51</v>
      </c>
      <c r="AX41" s="218" t="s">
        <v>51</v>
      </c>
      <c r="AY41" s="326"/>
      <c r="AZ41" s="230"/>
    </row>
    <row r="42" s="311" customFormat="1" ht="18" customHeight="1" spans="1:52">
      <c r="A42" s="329"/>
      <c r="B42" s="183"/>
      <c r="C42" s="210"/>
      <c r="D42" s="330">
        <f>SUM(D40:D41)</f>
        <v>0</v>
      </c>
      <c r="E42" s="330">
        <f t="shared" ref="E42:Q42" si="21">SUM(E40:E41)</f>
        <v>0</v>
      </c>
      <c r="F42" s="330">
        <f t="shared" si="21"/>
        <v>0</v>
      </c>
      <c r="G42" s="331">
        <f t="shared" si="21"/>
        <v>26</v>
      </c>
      <c r="H42" s="331">
        <f t="shared" si="21"/>
        <v>0</v>
      </c>
      <c r="I42" s="331">
        <f t="shared" si="21"/>
        <v>0</v>
      </c>
      <c r="J42" s="330">
        <f t="shared" si="21"/>
        <v>0</v>
      </c>
      <c r="K42" s="331">
        <f t="shared" si="21"/>
        <v>0</v>
      </c>
      <c r="L42" s="330">
        <f t="shared" si="21"/>
        <v>0</v>
      </c>
      <c r="M42" s="331">
        <f t="shared" si="21"/>
        <v>0</v>
      </c>
      <c r="N42" s="331">
        <f t="shared" si="21"/>
        <v>18</v>
      </c>
      <c r="O42" s="330">
        <f t="shared" si="21"/>
        <v>0</v>
      </c>
      <c r="P42" s="330">
        <f t="shared" si="21"/>
        <v>0</v>
      </c>
      <c r="Q42" s="330">
        <f t="shared" si="21"/>
        <v>0</v>
      </c>
      <c r="R42" s="231"/>
      <c r="S42" s="331">
        <f>SUM(S40:S41)</f>
        <v>13</v>
      </c>
      <c r="T42" s="330">
        <f t="shared" ref="S42:AX42" si="22">SUM(T40:T41)</f>
        <v>0</v>
      </c>
      <c r="U42" s="284">
        <f t="shared" si="22"/>
        <v>22</v>
      </c>
      <c r="V42" s="330">
        <f t="shared" si="22"/>
        <v>0</v>
      </c>
      <c r="W42" s="330">
        <f t="shared" si="22"/>
        <v>0</v>
      </c>
      <c r="X42" s="330">
        <f t="shared" si="22"/>
        <v>0</v>
      </c>
      <c r="Y42" s="330">
        <f t="shared" si="22"/>
        <v>0</v>
      </c>
      <c r="Z42" s="330">
        <f t="shared" si="22"/>
        <v>0</v>
      </c>
      <c r="AA42" s="330">
        <f t="shared" si="22"/>
        <v>0</v>
      </c>
      <c r="AB42" s="330">
        <f t="shared" si="22"/>
        <v>0</v>
      </c>
      <c r="AC42" s="330">
        <f t="shared" si="22"/>
        <v>0</v>
      </c>
      <c r="AD42" s="330">
        <f t="shared" si="22"/>
        <v>0</v>
      </c>
      <c r="AE42" s="330">
        <f t="shared" si="22"/>
        <v>0</v>
      </c>
      <c r="AF42" s="330">
        <f t="shared" si="22"/>
        <v>0</v>
      </c>
      <c r="AG42" s="330">
        <f t="shared" si="22"/>
        <v>0</v>
      </c>
      <c r="AH42" s="330">
        <f t="shared" si="22"/>
        <v>0</v>
      </c>
      <c r="AI42" s="330">
        <f t="shared" si="22"/>
        <v>0</v>
      </c>
      <c r="AJ42" s="330">
        <f t="shared" si="22"/>
        <v>0</v>
      </c>
      <c r="AK42" s="330">
        <f t="shared" si="22"/>
        <v>0</v>
      </c>
      <c r="AL42" s="330">
        <f t="shared" si="22"/>
        <v>0</v>
      </c>
      <c r="AM42" s="330">
        <f t="shared" si="22"/>
        <v>0</v>
      </c>
      <c r="AN42" s="330">
        <f t="shared" si="22"/>
        <v>0</v>
      </c>
      <c r="AO42" s="330">
        <f t="shared" si="22"/>
        <v>0</v>
      </c>
      <c r="AP42" s="330">
        <f t="shared" si="22"/>
        <v>0</v>
      </c>
      <c r="AQ42" s="330">
        <f t="shared" si="22"/>
        <v>0</v>
      </c>
      <c r="AR42" s="330">
        <f t="shared" si="22"/>
        <v>0</v>
      </c>
      <c r="AS42" s="330">
        <f t="shared" si="22"/>
        <v>0</v>
      </c>
      <c r="AT42" s="330">
        <f t="shared" si="22"/>
        <v>0</v>
      </c>
      <c r="AU42" s="330">
        <f t="shared" si="22"/>
        <v>0</v>
      </c>
      <c r="AV42" s="330">
        <f t="shared" si="22"/>
        <v>0</v>
      </c>
      <c r="AW42" s="330">
        <f t="shared" si="22"/>
        <v>0</v>
      </c>
      <c r="AX42" s="330">
        <f t="shared" si="22"/>
        <v>0</v>
      </c>
      <c r="AY42" s="210"/>
      <c r="AZ42" s="222"/>
    </row>
    <row r="43" ht="18" customHeight="1" spans="1:52">
      <c r="A43" s="191" t="s">
        <v>65</v>
      </c>
      <c r="B43" s="192"/>
      <c r="C43" s="224">
        <v>10</v>
      </c>
      <c r="D43" s="217"/>
      <c r="E43" s="187"/>
      <c r="F43" s="187"/>
      <c r="G43" s="183">
        <v>6</v>
      </c>
      <c r="H43" s="187">
        <v>0</v>
      </c>
      <c r="I43" s="187">
        <v>6</v>
      </c>
      <c r="J43" s="187"/>
      <c r="K43" s="187"/>
      <c r="L43" s="187"/>
      <c r="M43" s="187">
        <v>12</v>
      </c>
      <c r="N43" s="187"/>
      <c r="O43" s="187"/>
      <c r="P43" s="187"/>
      <c r="Q43" s="187"/>
      <c r="R43" s="276">
        <f>SUM(LARGE(D45:Q45,{1,2,3,4,5,6,7}))</f>
        <v>98</v>
      </c>
      <c r="S43" s="187">
        <v>12</v>
      </c>
      <c r="T43" s="187"/>
      <c r="U43" s="212">
        <v>12</v>
      </c>
      <c r="V43" s="218" t="s">
        <v>51</v>
      </c>
      <c r="W43" s="218" t="s">
        <v>51</v>
      </c>
      <c r="X43" s="218" t="s">
        <v>51</v>
      </c>
      <c r="Y43" s="218" t="s">
        <v>51</v>
      </c>
      <c r="Z43" s="218">
        <v>31</v>
      </c>
      <c r="AA43" s="218" t="s">
        <v>51</v>
      </c>
      <c r="AB43" s="218" t="s">
        <v>51</v>
      </c>
      <c r="AC43" s="218" t="s">
        <v>51</v>
      </c>
      <c r="AD43" s="218" t="s">
        <v>51</v>
      </c>
      <c r="AE43" s="218" t="s">
        <v>51</v>
      </c>
      <c r="AF43" s="218" t="s">
        <v>51</v>
      </c>
      <c r="AG43" s="218" t="s">
        <v>51</v>
      </c>
      <c r="AH43" s="218" t="s">
        <v>51</v>
      </c>
      <c r="AI43" s="218" t="s">
        <v>51</v>
      </c>
      <c r="AJ43" s="218" t="s">
        <v>51</v>
      </c>
      <c r="AK43" s="218" t="s">
        <v>51</v>
      </c>
      <c r="AL43" s="218" t="s">
        <v>51</v>
      </c>
      <c r="AM43" s="218">
        <v>20</v>
      </c>
      <c r="AN43" s="218" t="s">
        <v>51</v>
      </c>
      <c r="AO43" s="218" t="s">
        <v>51</v>
      </c>
      <c r="AP43" s="218" t="s">
        <v>51</v>
      </c>
      <c r="AQ43" s="218" t="s">
        <v>51</v>
      </c>
      <c r="AR43" s="218" t="s">
        <v>51</v>
      </c>
      <c r="AS43" s="218" t="s">
        <v>51</v>
      </c>
      <c r="AT43" s="218" t="s">
        <v>51</v>
      </c>
      <c r="AU43" s="218" t="s">
        <v>51</v>
      </c>
      <c r="AV43" s="218">
        <v>20</v>
      </c>
      <c r="AW43" s="218" t="s">
        <v>51</v>
      </c>
      <c r="AX43" s="218" t="s">
        <v>51</v>
      </c>
      <c r="AY43" s="326">
        <f>SUM(V45:AX45)</f>
        <v>167</v>
      </c>
      <c r="AZ43" s="230">
        <f>SUM(AY43,S45:U45,R43,B43:C45)</f>
        <v>329</v>
      </c>
    </row>
    <row r="44" s="311" customFormat="1" ht="18" customHeight="1" spans="1:52">
      <c r="A44" s="325"/>
      <c r="B44" s="199"/>
      <c r="C44" s="326"/>
      <c r="D44" s="327"/>
      <c r="E44" s="328"/>
      <c r="F44" s="220"/>
      <c r="G44" s="187">
        <v>14</v>
      </c>
      <c r="H44" s="187"/>
      <c r="I44" s="183">
        <v>12</v>
      </c>
      <c r="J44" s="328"/>
      <c r="K44" s="187"/>
      <c r="L44" s="220"/>
      <c r="M44" s="187">
        <v>48</v>
      </c>
      <c r="N44" s="183"/>
      <c r="O44" s="220"/>
      <c r="P44" s="220"/>
      <c r="Q44" s="220"/>
      <c r="R44" s="276"/>
      <c r="S44" s="183">
        <v>15</v>
      </c>
      <c r="T44" s="328"/>
      <c r="U44" s="212">
        <v>15</v>
      </c>
      <c r="V44" s="218" t="s">
        <v>51</v>
      </c>
      <c r="W44" s="218" t="s">
        <v>51</v>
      </c>
      <c r="X44" s="218" t="s">
        <v>51</v>
      </c>
      <c r="Y44" s="218" t="s">
        <v>51</v>
      </c>
      <c r="Z44" s="218">
        <v>32</v>
      </c>
      <c r="AA44" s="218" t="s">
        <v>51</v>
      </c>
      <c r="AB44" s="218" t="s">
        <v>51</v>
      </c>
      <c r="AC44" s="218" t="s">
        <v>51</v>
      </c>
      <c r="AD44" s="218" t="s">
        <v>51</v>
      </c>
      <c r="AE44" s="218" t="s">
        <v>51</v>
      </c>
      <c r="AF44" s="218" t="s">
        <v>51</v>
      </c>
      <c r="AG44" s="218" t="s">
        <v>51</v>
      </c>
      <c r="AH44" s="218" t="s">
        <v>51</v>
      </c>
      <c r="AI44" s="218" t="s">
        <v>51</v>
      </c>
      <c r="AJ44" s="218" t="s">
        <v>51</v>
      </c>
      <c r="AK44" s="218" t="s">
        <v>51</v>
      </c>
      <c r="AL44" s="218" t="s">
        <v>51</v>
      </c>
      <c r="AM44" s="218">
        <v>32</v>
      </c>
      <c r="AN44" s="218" t="s">
        <v>51</v>
      </c>
      <c r="AO44" s="218" t="s">
        <v>51</v>
      </c>
      <c r="AP44" s="218" t="s">
        <v>51</v>
      </c>
      <c r="AQ44" s="218" t="s">
        <v>51</v>
      </c>
      <c r="AR44" s="218" t="s">
        <v>51</v>
      </c>
      <c r="AS44" s="218" t="s">
        <v>51</v>
      </c>
      <c r="AT44" s="218" t="s">
        <v>51</v>
      </c>
      <c r="AU44" s="218" t="s">
        <v>51</v>
      </c>
      <c r="AV44" s="218">
        <v>32</v>
      </c>
      <c r="AW44" s="218" t="s">
        <v>51</v>
      </c>
      <c r="AX44" s="218" t="s">
        <v>51</v>
      </c>
      <c r="AY44" s="326"/>
      <c r="AZ44" s="230"/>
    </row>
    <row r="45" s="311" customFormat="1" ht="18" customHeight="1" spans="1:52">
      <c r="A45" s="329"/>
      <c r="B45" s="183"/>
      <c r="C45" s="210"/>
      <c r="D45" s="330">
        <f>SUM(D43:D44)</f>
        <v>0</v>
      </c>
      <c r="E45" s="330">
        <f>SUM(E43:E44)</f>
        <v>0</v>
      </c>
      <c r="F45" s="330">
        <f t="shared" ref="F45:Q45" si="23">SUM(F43:F44)</f>
        <v>0</v>
      </c>
      <c r="G45" s="331">
        <f t="shared" si="23"/>
        <v>20</v>
      </c>
      <c r="H45" s="331">
        <f t="shared" si="23"/>
        <v>0</v>
      </c>
      <c r="I45" s="331">
        <f t="shared" si="23"/>
        <v>18</v>
      </c>
      <c r="J45" s="330">
        <f t="shared" si="23"/>
        <v>0</v>
      </c>
      <c r="K45" s="331">
        <f t="shared" si="23"/>
        <v>0</v>
      </c>
      <c r="L45" s="330">
        <f t="shared" si="23"/>
        <v>0</v>
      </c>
      <c r="M45" s="331">
        <f t="shared" si="23"/>
        <v>60</v>
      </c>
      <c r="N45" s="331">
        <f t="shared" si="23"/>
        <v>0</v>
      </c>
      <c r="O45" s="330">
        <f t="shared" si="23"/>
        <v>0</v>
      </c>
      <c r="P45" s="330">
        <f t="shared" si="23"/>
        <v>0</v>
      </c>
      <c r="Q45" s="330">
        <f t="shared" si="23"/>
        <v>0</v>
      </c>
      <c r="R45" s="231"/>
      <c r="S45" s="331">
        <f>SUM(S43:S44)</f>
        <v>27</v>
      </c>
      <c r="T45" s="330">
        <f t="shared" ref="S45:AX45" si="24">SUM(T43:T44)</f>
        <v>0</v>
      </c>
      <c r="U45" s="284">
        <f t="shared" si="24"/>
        <v>27</v>
      </c>
      <c r="V45" s="330">
        <f t="shared" si="24"/>
        <v>0</v>
      </c>
      <c r="W45" s="330">
        <f t="shared" si="24"/>
        <v>0</v>
      </c>
      <c r="X45" s="330">
        <f t="shared" si="24"/>
        <v>0</v>
      </c>
      <c r="Y45" s="330">
        <f t="shared" si="24"/>
        <v>0</v>
      </c>
      <c r="Z45" s="330">
        <f t="shared" si="24"/>
        <v>63</v>
      </c>
      <c r="AA45" s="330">
        <f t="shared" si="24"/>
        <v>0</v>
      </c>
      <c r="AB45" s="330">
        <f t="shared" si="24"/>
        <v>0</v>
      </c>
      <c r="AC45" s="330">
        <f t="shared" si="24"/>
        <v>0</v>
      </c>
      <c r="AD45" s="330">
        <f t="shared" si="24"/>
        <v>0</v>
      </c>
      <c r="AE45" s="330">
        <f t="shared" si="24"/>
        <v>0</v>
      </c>
      <c r="AF45" s="330">
        <f t="shared" si="24"/>
        <v>0</v>
      </c>
      <c r="AG45" s="330">
        <f t="shared" si="24"/>
        <v>0</v>
      </c>
      <c r="AH45" s="330">
        <f t="shared" si="24"/>
        <v>0</v>
      </c>
      <c r="AI45" s="330">
        <f t="shared" si="24"/>
        <v>0</v>
      </c>
      <c r="AJ45" s="330">
        <f t="shared" si="24"/>
        <v>0</v>
      </c>
      <c r="AK45" s="330">
        <f t="shared" si="24"/>
        <v>0</v>
      </c>
      <c r="AL45" s="330">
        <f t="shared" si="24"/>
        <v>0</v>
      </c>
      <c r="AM45" s="330">
        <f t="shared" si="24"/>
        <v>52</v>
      </c>
      <c r="AN45" s="330">
        <f t="shared" si="24"/>
        <v>0</v>
      </c>
      <c r="AO45" s="330">
        <f t="shared" si="24"/>
        <v>0</v>
      </c>
      <c r="AP45" s="330">
        <f t="shared" si="24"/>
        <v>0</v>
      </c>
      <c r="AQ45" s="330">
        <f t="shared" si="24"/>
        <v>0</v>
      </c>
      <c r="AR45" s="330">
        <f t="shared" si="24"/>
        <v>0</v>
      </c>
      <c r="AS45" s="330">
        <f t="shared" si="24"/>
        <v>0</v>
      </c>
      <c r="AT45" s="330">
        <f t="shared" si="24"/>
        <v>0</v>
      </c>
      <c r="AU45" s="330">
        <f t="shared" si="24"/>
        <v>0</v>
      </c>
      <c r="AV45" s="330">
        <f t="shared" si="24"/>
        <v>52</v>
      </c>
      <c r="AW45" s="330">
        <f t="shared" si="24"/>
        <v>0</v>
      </c>
      <c r="AX45" s="330">
        <f t="shared" si="24"/>
        <v>0</v>
      </c>
      <c r="AY45" s="210"/>
      <c r="AZ45" s="222"/>
    </row>
    <row r="46" ht="18" customHeight="1" spans="1:52">
      <c r="A46" s="191" t="s">
        <v>66</v>
      </c>
      <c r="B46" s="192"/>
      <c r="C46" s="332"/>
      <c r="D46" s="217"/>
      <c r="E46" s="187"/>
      <c r="F46" s="187"/>
      <c r="G46" s="183">
        <v>6</v>
      </c>
      <c r="H46" s="187"/>
      <c r="I46" s="187">
        <v>6</v>
      </c>
      <c r="J46" s="187"/>
      <c r="K46" s="187"/>
      <c r="L46" s="187"/>
      <c r="M46" s="187">
        <v>12</v>
      </c>
      <c r="N46" s="187">
        <v>12</v>
      </c>
      <c r="O46" s="187"/>
      <c r="P46" s="187"/>
      <c r="Q46" s="187"/>
      <c r="R46" s="276">
        <f>SUM(LARGE(D48:Q48,{1,2,3,4,5,6,7}))</f>
        <v>107</v>
      </c>
      <c r="S46" s="187">
        <v>12</v>
      </c>
      <c r="T46" s="187"/>
      <c r="U46" s="212">
        <v>12</v>
      </c>
      <c r="V46" s="218" t="s">
        <v>51</v>
      </c>
      <c r="W46" s="218" t="s">
        <v>51</v>
      </c>
      <c r="X46" s="218" t="s">
        <v>51</v>
      </c>
      <c r="Y46" s="218" t="s">
        <v>51</v>
      </c>
      <c r="Z46" s="218" t="s">
        <v>51</v>
      </c>
      <c r="AA46" s="218" t="s">
        <v>51</v>
      </c>
      <c r="AB46" s="218" t="s">
        <v>51</v>
      </c>
      <c r="AC46" s="218" t="s">
        <v>51</v>
      </c>
      <c r="AD46" s="218" t="s">
        <v>51</v>
      </c>
      <c r="AE46" s="218" t="s">
        <v>51</v>
      </c>
      <c r="AF46" s="218" t="s">
        <v>51</v>
      </c>
      <c r="AG46" s="218" t="s">
        <v>51</v>
      </c>
      <c r="AH46" s="218" t="s">
        <v>51</v>
      </c>
      <c r="AI46" s="218" t="s">
        <v>51</v>
      </c>
      <c r="AJ46" s="218" t="s">
        <v>51</v>
      </c>
      <c r="AK46" s="218" t="s">
        <v>51</v>
      </c>
      <c r="AL46" s="218" t="s">
        <v>51</v>
      </c>
      <c r="AM46" s="218" t="s">
        <v>51</v>
      </c>
      <c r="AN46" s="218" t="s">
        <v>51</v>
      </c>
      <c r="AO46" s="218">
        <v>21</v>
      </c>
      <c r="AP46" s="218" t="s">
        <v>51</v>
      </c>
      <c r="AQ46" s="218" t="s">
        <v>51</v>
      </c>
      <c r="AR46" s="218" t="s">
        <v>51</v>
      </c>
      <c r="AS46" s="218" t="s">
        <v>51</v>
      </c>
      <c r="AT46" s="218" t="s">
        <v>51</v>
      </c>
      <c r="AU46" s="218" t="s">
        <v>51</v>
      </c>
      <c r="AV46" s="218" t="s">
        <v>51</v>
      </c>
      <c r="AW46" s="218" t="s">
        <v>51</v>
      </c>
      <c r="AX46" s="218" t="s">
        <v>51</v>
      </c>
      <c r="AY46" s="326">
        <f>SUM(V48:AX48)</f>
        <v>35</v>
      </c>
      <c r="AZ46" s="230">
        <f>SUM(AY46,S48:U48,R46,B46:C48)</f>
        <v>233</v>
      </c>
    </row>
    <row r="47" s="311" customFormat="1" ht="18" customHeight="1" spans="1:52">
      <c r="A47" s="325"/>
      <c r="B47" s="199"/>
      <c r="C47" s="333"/>
      <c r="D47" s="327"/>
      <c r="E47" s="328"/>
      <c r="F47" s="220"/>
      <c r="G47" s="187">
        <v>18</v>
      </c>
      <c r="H47" s="187"/>
      <c r="I47" s="183">
        <v>12</v>
      </c>
      <c r="J47" s="328"/>
      <c r="K47" s="187"/>
      <c r="L47" s="220"/>
      <c r="M47" s="187">
        <v>38</v>
      </c>
      <c r="N47" s="183">
        <v>3</v>
      </c>
      <c r="O47" s="220"/>
      <c r="P47" s="220"/>
      <c r="Q47" s="220"/>
      <c r="R47" s="276"/>
      <c r="S47" s="183">
        <v>52</v>
      </c>
      <c r="T47" s="328"/>
      <c r="U47" s="212">
        <v>15</v>
      </c>
      <c r="V47" s="218" t="s">
        <v>51</v>
      </c>
      <c r="W47" s="218" t="s">
        <v>51</v>
      </c>
      <c r="X47" s="218" t="s">
        <v>51</v>
      </c>
      <c r="Y47" s="218" t="s">
        <v>51</v>
      </c>
      <c r="Z47" s="218" t="s">
        <v>51</v>
      </c>
      <c r="AA47" s="218" t="s">
        <v>51</v>
      </c>
      <c r="AB47" s="218" t="s">
        <v>51</v>
      </c>
      <c r="AC47" s="218" t="s">
        <v>51</v>
      </c>
      <c r="AD47" s="218" t="s">
        <v>51</v>
      </c>
      <c r="AE47" s="218" t="s">
        <v>51</v>
      </c>
      <c r="AF47" s="218" t="s">
        <v>51</v>
      </c>
      <c r="AG47" s="218" t="s">
        <v>51</v>
      </c>
      <c r="AH47" s="218" t="s">
        <v>51</v>
      </c>
      <c r="AI47" s="218" t="s">
        <v>51</v>
      </c>
      <c r="AJ47" s="218" t="s">
        <v>51</v>
      </c>
      <c r="AK47" s="218" t="s">
        <v>51</v>
      </c>
      <c r="AL47" s="218" t="s">
        <v>51</v>
      </c>
      <c r="AM47" s="218" t="s">
        <v>51</v>
      </c>
      <c r="AN47" s="218" t="s">
        <v>51</v>
      </c>
      <c r="AO47" s="218">
        <v>14</v>
      </c>
      <c r="AP47" s="218" t="s">
        <v>51</v>
      </c>
      <c r="AQ47" s="218" t="s">
        <v>51</v>
      </c>
      <c r="AR47" s="218" t="s">
        <v>51</v>
      </c>
      <c r="AS47" s="218" t="s">
        <v>51</v>
      </c>
      <c r="AT47" s="218" t="s">
        <v>51</v>
      </c>
      <c r="AU47" s="218" t="s">
        <v>51</v>
      </c>
      <c r="AV47" s="218" t="s">
        <v>51</v>
      </c>
      <c r="AW47" s="218" t="s">
        <v>51</v>
      </c>
      <c r="AX47" s="218" t="s">
        <v>51</v>
      </c>
      <c r="AY47" s="326"/>
      <c r="AZ47" s="230"/>
    </row>
    <row r="48" s="311" customFormat="1" ht="18" customHeight="1" spans="1:52">
      <c r="A48" s="329"/>
      <c r="B48" s="183"/>
      <c r="C48" s="334"/>
      <c r="D48" s="330">
        <f>SUM(D46:D47)</f>
        <v>0</v>
      </c>
      <c r="E48" s="330">
        <f t="shared" ref="E48:Q48" si="25">SUM(E46:E47)</f>
        <v>0</v>
      </c>
      <c r="F48" s="330">
        <f t="shared" si="25"/>
        <v>0</v>
      </c>
      <c r="G48" s="331">
        <f t="shared" si="25"/>
        <v>24</v>
      </c>
      <c r="H48" s="331">
        <f t="shared" si="25"/>
        <v>0</v>
      </c>
      <c r="I48" s="331">
        <f t="shared" si="25"/>
        <v>18</v>
      </c>
      <c r="J48" s="330">
        <f t="shared" si="25"/>
        <v>0</v>
      </c>
      <c r="K48" s="331">
        <f t="shared" si="25"/>
        <v>0</v>
      </c>
      <c r="L48" s="330">
        <f t="shared" si="25"/>
        <v>0</v>
      </c>
      <c r="M48" s="331">
        <f t="shared" si="25"/>
        <v>50</v>
      </c>
      <c r="N48" s="331">
        <f t="shared" si="25"/>
        <v>15</v>
      </c>
      <c r="O48" s="330">
        <f t="shared" si="25"/>
        <v>0</v>
      </c>
      <c r="P48" s="330">
        <f t="shared" si="25"/>
        <v>0</v>
      </c>
      <c r="Q48" s="330">
        <f t="shared" si="25"/>
        <v>0</v>
      </c>
      <c r="R48" s="231"/>
      <c r="S48" s="331">
        <f>SUM(S46:S47)</f>
        <v>64</v>
      </c>
      <c r="T48" s="330">
        <f t="shared" ref="S48:AX48" si="26">SUM(T46:T47)</f>
        <v>0</v>
      </c>
      <c r="U48" s="284">
        <f t="shared" si="26"/>
        <v>27</v>
      </c>
      <c r="V48" s="330">
        <f t="shared" si="26"/>
        <v>0</v>
      </c>
      <c r="W48" s="330">
        <f t="shared" si="26"/>
        <v>0</v>
      </c>
      <c r="X48" s="330">
        <f t="shared" si="26"/>
        <v>0</v>
      </c>
      <c r="Y48" s="330">
        <f t="shared" si="26"/>
        <v>0</v>
      </c>
      <c r="Z48" s="330">
        <f t="shared" si="26"/>
        <v>0</v>
      </c>
      <c r="AA48" s="330">
        <f t="shared" si="26"/>
        <v>0</v>
      </c>
      <c r="AB48" s="330">
        <f t="shared" si="26"/>
        <v>0</v>
      </c>
      <c r="AC48" s="330">
        <f t="shared" si="26"/>
        <v>0</v>
      </c>
      <c r="AD48" s="330">
        <f t="shared" si="26"/>
        <v>0</v>
      </c>
      <c r="AE48" s="330">
        <f t="shared" si="26"/>
        <v>0</v>
      </c>
      <c r="AF48" s="330">
        <f t="shared" si="26"/>
        <v>0</v>
      </c>
      <c r="AG48" s="330">
        <f t="shared" si="26"/>
        <v>0</v>
      </c>
      <c r="AH48" s="330">
        <f t="shared" si="26"/>
        <v>0</v>
      </c>
      <c r="AI48" s="330">
        <f t="shared" si="26"/>
        <v>0</v>
      </c>
      <c r="AJ48" s="330">
        <f t="shared" si="26"/>
        <v>0</v>
      </c>
      <c r="AK48" s="330">
        <f t="shared" si="26"/>
        <v>0</v>
      </c>
      <c r="AL48" s="330">
        <f t="shared" si="26"/>
        <v>0</v>
      </c>
      <c r="AM48" s="330">
        <f t="shared" si="26"/>
        <v>0</v>
      </c>
      <c r="AN48" s="330">
        <f t="shared" si="26"/>
        <v>0</v>
      </c>
      <c r="AO48" s="330">
        <f t="shared" si="26"/>
        <v>35</v>
      </c>
      <c r="AP48" s="330">
        <f t="shared" si="26"/>
        <v>0</v>
      </c>
      <c r="AQ48" s="330">
        <f t="shared" si="26"/>
        <v>0</v>
      </c>
      <c r="AR48" s="330">
        <f t="shared" si="26"/>
        <v>0</v>
      </c>
      <c r="AS48" s="330">
        <f t="shared" si="26"/>
        <v>0</v>
      </c>
      <c r="AT48" s="330">
        <f t="shared" si="26"/>
        <v>0</v>
      </c>
      <c r="AU48" s="330">
        <f t="shared" si="26"/>
        <v>0</v>
      </c>
      <c r="AV48" s="330">
        <f t="shared" si="26"/>
        <v>0</v>
      </c>
      <c r="AW48" s="330">
        <f t="shared" si="26"/>
        <v>0</v>
      </c>
      <c r="AX48" s="330">
        <f t="shared" si="26"/>
        <v>0</v>
      </c>
      <c r="AY48" s="210"/>
      <c r="AZ48" s="222"/>
    </row>
    <row r="49" ht="18" customHeight="1" spans="1:52">
      <c r="A49" s="191" t="s">
        <v>67</v>
      </c>
      <c r="B49" s="192"/>
      <c r="C49" s="332"/>
      <c r="D49" s="217"/>
      <c r="E49" s="187"/>
      <c r="F49" s="187"/>
      <c r="G49" s="183"/>
      <c r="H49" s="187"/>
      <c r="I49" s="187"/>
      <c r="J49" s="187"/>
      <c r="K49" s="187"/>
      <c r="L49" s="187"/>
      <c r="M49" s="187"/>
      <c r="N49" s="187">
        <v>12</v>
      </c>
      <c r="O49" s="187"/>
      <c r="P49" s="187"/>
      <c r="Q49" s="187"/>
      <c r="R49" s="276">
        <f>SUM(LARGE(D51:Q51,{1,2,3,4,5,6,7}))</f>
        <v>42</v>
      </c>
      <c r="S49" s="187">
        <v>12</v>
      </c>
      <c r="T49" s="187"/>
      <c r="U49" s="212">
        <v>12</v>
      </c>
      <c r="V49" s="218" t="s">
        <v>51</v>
      </c>
      <c r="W49" s="218" t="s">
        <v>51</v>
      </c>
      <c r="X49" s="218" t="s">
        <v>51</v>
      </c>
      <c r="Y49" s="218">
        <v>54</v>
      </c>
      <c r="Z49" s="218" t="s">
        <v>51</v>
      </c>
      <c r="AA49" s="218" t="s">
        <v>51</v>
      </c>
      <c r="AB49" s="218" t="s">
        <v>51</v>
      </c>
      <c r="AC49" s="218" t="s">
        <v>51</v>
      </c>
      <c r="AD49" s="218" t="s">
        <v>51</v>
      </c>
      <c r="AE49" s="218" t="s">
        <v>51</v>
      </c>
      <c r="AF49" s="218" t="s">
        <v>51</v>
      </c>
      <c r="AG49" s="218" t="s">
        <v>51</v>
      </c>
      <c r="AH49" s="218">
        <v>18</v>
      </c>
      <c r="AI49" s="218" t="s">
        <v>51</v>
      </c>
      <c r="AJ49" s="218" t="s">
        <v>51</v>
      </c>
      <c r="AK49" s="218" t="s">
        <v>51</v>
      </c>
      <c r="AL49" s="218" t="s">
        <v>51</v>
      </c>
      <c r="AM49" s="218">
        <v>24</v>
      </c>
      <c r="AN49" s="218">
        <v>19</v>
      </c>
      <c r="AO49" s="218">
        <v>25</v>
      </c>
      <c r="AP49" s="218" t="s">
        <v>51</v>
      </c>
      <c r="AQ49" s="218" t="s">
        <v>51</v>
      </c>
      <c r="AR49" s="218" t="s">
        <v>51</v>
      </c>
      <c r="AS49" s="218" t="s">
        <v>51</v>
      </c>
      <c r="AT49" s="218" t="s">
        <v>51</v>
      </c>
      <c r="AU49" s="218" t="s">
        <v>51</v>
      </c>
      <c r="AV49" s="218" t="s">
        <v>51</v>
      </c>
      <c r="AW49" s="218" t="s">
        <v>51</v>
      </c>
      <c r="AX49" s="218" t="s">
        <v>51</v>
      </c>
      <c r="AY49" s="326">
        <f>SUM(V51:AX51)</f>
        <v>248</v>
      </c>
      <c r="AZ49" s="230">
        <f>SUM(AY49,S51:U51,R49,B49:C51)</f>
        <v>350</v>
      </c>
    </row>
    <row r="50" s="311" customFormat="1" ht="18" customHeight="1" spans="1:52">
      <c r="A50" s="325"/>
      <c r="B50" s="199"/>
      <c r="C50" s="333"/>
      <c r="D50" s="327"/>
      <c r="E50" s="328"/>
      <c r="F50" s="220"/>
      <c r="G50" s="187"/>
      <c r="H50" s="187"/>
      <c r="I50" s="183"/>
      <c r="J50" s="328"/>
      <c r="K50" s="187"/>
      <c r="L50" s="220"/>
      <c r="M50" s="187"/>
      <c r="N50" s="183">
        <v>30</v>
      </c>
      <c r="O50" s="220"/>
      <c r="P50" s="220"/>
      <c r="Q50" s="220"/>
      <c r="R50" s="276"/>
      <c r="S50" s="183">
        <f>9+17</f>
        <v>26</v>
      </c>
      <c r="T50" s="328"/>
      <c r="U50" s="212">
        <v>10</v>
      </c>
      <c r="V50" s="218" t="s">
        <v>51</v>
      </c>
      <c r="W50" s="218" t="s">
        <v>51</v>
      </c>
      <c r="X50" s="218" t="s">
        <v>51</v>
      </c>
      <c r="Y50" s="218">
        <v>32</v>
      </c>
      <c r="Z50" s="218" t="s">
        <v>51</v>
      </c>
      <c r="AA50" s="218" t="s">
        <v>51</v>
      </c>
      <c r="AB50" s="218" t="s">
        <v>51</v>
      </c>
      <c r="AC50" s="218" t="s">
        <v>51</v>
      </c>
      <c r="AD50" s="218" t="s">
        <v>51</v>
      </c>
      <c r="AE50" s="218" t="s">
        <v>51</v>
      </c>
      <c r="AF50" s="218" t="s">
        <v>51</v>
      </c>
      <c r="AG50" s="218" t="s">
        <v>51</v>
      </c>
      <c r="AH50" s="218">
        <v>32</v>
      </c>
      <c r="AI50" s="218" t="s">
        <v>51</v>
      </c>
      <c r="AJ50" s="218" t="s">
        <v>51</v>
      </c>
      <c r="AK50" s="218" t="s">
        <v>51</v>
      </c>
      <c r="AL50" s="218" t="s">
        <v>51</v>
      </c>
      <c r="AM50" s="218">
        <v>32</v>
      </c>
      <c r="AN50" s="218">
        <v>6</v>
      </c>
      <c r="AO50" s="218">
        <v>6</v>
      </c>
      <c r="AP50" s="218" t="s">
        <v>51</v>
      </c>
      <c r="AQ50" s="218" t="s">
        <v>51</v>
      </c>
      <c r="AR50" s="218" t="s">
        <v>51</v>
      </c>
      <c r="AS50" s="218" t="s">
        <v>51</v>
      </c>
      <c r="AT50" s="218" t="s">
        <v>51</v>
      </c>
      <c r="AU50" s="218" t="s">
        <v>51</v>
      </c>
      <c r="AV50" s="218" t="s">
        <v>51</v>
      </c>
      <c r="AW50" s="218" t="s">
        <v>51</v>
      </c>
      <c r="AX50" s="218" t="s">
        <v>51</v>
      </c>
      <c r="AY50" s="326"/>
      <c r="AZ50" s="230"/>
    </row>
    <row r="51" s="311" customFormat="1" ht="18" customHeight="1" spans="1:52">
      <c r="A51" s="329"/>
      <c r="B51" s="183"/>
      <c r="C51" s="334"/>
      <c r="D51" s="330">
        <f>SUM(D49:D50)</f>
        <v>0</v>
      </c>
      <c r="E51" s="330">
        <f t="shared" ref="E51:Q51" si="27">SUM(E49:E50)</f>
        <v>0</v>
      </c>
      <c r="F51" s="330">
        <f t="shared" si="27"/>
        <v>0</v>
      </c>
      <c r="G51" s="331">
        <f t="shared" si="27"/>
        <v>0</v>
      </c>
      <c r="H51" s="331">
        <f t="shared" si="27"/>
        <v>0</v>
      </c>
      <c r="I51" s="331">
        <f t="shared" si="27"/>
        <v>0</v>
      </c>
      <c r="J51" s="330">
        <f t="shared" si="27"/>
        <v>0</v>
      </c>
      <c r="K51" s="331">
        <f t="shared" si="27"/>
        <v>0</v>
      </c>
      <c r="L51" s="330">
        <f t="shared" si="27"/>
        <v>0</v>
      </c>
      <c r="M51" s="331">
        <f t="shared" si="27"/>
        <v>0</v>
      </c>
      <c r="N51" s="331">
        <f t="shared" si="27"/>
        <v>42</v>
      </c>
      <c r="O51" s="330">
        <f t="shared" si="27"/>
        <v>0</v>
      </c>
      <c r="P51" s="330">
        <f t="shared" si="27"/>
        <v>0</v>
      </c>
      <c r="Q51" s="330">
        <f t="shared" si="27"/>
        <v>0</v>
      </c>
      <c r="R51" s="231"/>
      <c r="S51" s="331">
        <f>SUM(S49:S50)</f>
        <v>38</v>
      </c>
      <c r="T51" s="330">
        <f t="shared" ref="S51:AX51" si="28">SUM(T49:T50)</f>
        <v>0</v>
      </c>
      <c r="U51" s="284">
        <f t="shared" si="28"/>
        <v>22</v>
      </c>
      <c r="V51" s="330">
        <f t="shared" si="28"/>
        <v>0</v>
      </c>
      <c r="W51" s="330">
        <f t="shared" si="28"/>
        <v>0</v>
      </c>
      <c r="X51" s="330">
        <f t="shared" si="28"/>
        <v>0</v>
      </c>
      <c r="Y51" s="330">
        <f t="shared" si="28"/>
        <v>86</v>
      </c>
      <c r="Z51" s="330">
        <f t="shared" si="28"/>
        <v>0</v>
      </c>
      <c r="AA51" s="330">
        <f t="shared" si="28"/>
        <v>0</v>
      </c>
      <c r="AB51" s="330">
        <f t="shared" si="28"/>
        <v>0</v>
      </c>
      <c r="AC51" s="330">
        <f t="shared" si="28"/>
        <v>0</v>
      </c>
      <c r="AD51" s="330">
        <f t="shared" si="28"/>
        <v>0</v>
      </c>
      <c r="AE51" s="330">
        <f t="shared" si="28"/>
        <v>0</v>
      </c>
      <c r="AF51" s="330">
        <f t="shared" si="28"/>
        <v>0</v>
      </c>
      <c r="AG51" s="330">
        <f t="shared" si="28"/>
        <v>0</v>
      </c>
      <c r="AH51" s="330">
        <f t="shared" si="28"/>
        <v>50</v>
      </c>
      <c r="AI51" s="330">
        <f t="shared" si="28"/>
        <v>0</v>
      </c>
      <c r="AJ51" s="330">
        <f t="shared" si="28"/>
        <v>0</v>
      </c>
      <c r="AK51" s="330">
        <f t="shared" si="28"/>
        <v>0</v>
      </c>
      <c r="AL51" s="330">
        <f t="shared" si="28"/>
        <v>0</v>
      </c>
      <c r="AM51" s="330">
        <f t="shared" si="28"/>
        <v>56</v>
      </c>
      <c r="AN51" s="330">
        <f t="shared" si="28"/>
        <v>25</v>
      </c>
      <c r="AO51" s="330">
        <f t="shared" si="28"/>
        <v>31</v>
      </c>
      <c r="AP51" s="330">
        <f t="shared" si="28"/>
        <v>0</v>
      </c>
      <c r="AQ51" s="330">
        <f t="shared" si="28"/>
        <v>0</v>
      </c>
      <c r="AR51" s="330">
        <f t="shared" si="28"/>
        <v>0</v>
      </c>
      <c r="AS51" s="330">
        <f t="shared" si="28"/>
        <v>0</v>
      </c>
      <c r="AT51" s="330">
        <f t="shared" si="28"/>
        <v>0</v>
      </c>
      <c r="AU51" s="330">
        <f t="shared" si="28"/>
        <v>0</v>
      </c>
      <c r="AV51" s="330">
        <f t="shared" si="28"/>
        <v>0</v>
      </c>
      <c r="AW51" s="330">
        <f t="shared" si="28"/>
        <v>0</v>
      </c>
      <c r="AX51" s="330">
        <f t="shared" si="28"/>
        <v>0</v>
      </c>
      <c r="AY51" s="210"/>
      <c r="AZ51" s="222"/>
    </row>
    <row r="52" ht="18" customHeight="1" spans="1:52">
      <c r="A52" s="191" t="s">
        <v>68</v>
      </c>
      <c r="B52" s="192"/>
      <c r="C52" s="224"/>
      <c r="D52" s="217"/>
      <c r="E52" s="187"/>
      <c r="F52" s="187"/>
      <c r="G52" s="183"/>
      <c r="H52" s="187"/>
      <c r="I52" s="187"/>
      <c r="J52" s="187"/>
      <c r="K52" s="187">
        <v>12</v>
      </c>
      <c r="L52" s="187"/>
      <c r="M52" s="187">
        <v>12</v>
      </c>
      <c r="N52" s="187"/>
      <c r="O52" s="187"/>
      <c r="P52" s="187"/>
      <c r="Q52" s="187"/>
      <c r="R52" s="276">
        <f>SUM(LARGE(D54:Q54,{1,2,3,4,5,6,7}))</f>
        <v>49</v>
      </c>
      <c r="S52" s="187"/>
      <c r="T52" s="187"/>
      <c r="U52" s="212"/>
      <c r="V52" s="218" t="s">
        <v>51</v>
      </c>
      <c r="W52" s="218" t="s">
        <v>51</v>
      </c>
      <c r="X52" s="218" t="s">
        <v>51</v>
      </c>
      <c r="Y52" s="218" t="s">
        <v>51</v>
      </c>
      <c r="Z52" s="218" t="s">
        <v>51</v>
      </c>
      <c r="AA52" s="218" t="s">
        <v>51</v>
      </c>
      <c r="AB52" s="218" t="s">
        <v>51</v>
      </c>
      <c r="AC52" s="218" t="s">
        <v>51</v>
      </c>
      <c r="AD52" s="218" t="s">
        <v>51</v>
      </c>
      <c r="AE52" s="218" t="s">
        <v>51</v>
      </c>
      <c r="AF52" s="218" t="s">
        <v>51</v>
      </c>
      <c r="AG52" s="218" t="s">
        <v>51</v>
      </c>
      <c r="AH52" s="218" t="s">
        <v>51</v>
      </c>
      <c r="AI52" s="218" t="s">
        <v>51</v>
      </c>
      <c r="AJ52" s="218" t="s">
        <v>51</v>
      </c>
      <c r="AK52" s="218" t="s">
        <v>51</v>
      </c>
      <c r="AL52" s="218" t="s">
        <v>51</v>
      </c>
      <c r="AM52" s="218" t="s">
        <v>51</v>
      </c>
      <c r="AN52" s="218" t="s">
        <v>51</v>
      </c>
      <c r="AO52" s="218" t="s">
        <v>51</v>
      </c>
      <c r="AP52" s="218" t="s">
        <v>51</v>
      </c>
      <c r="AQ52" s="218" t="s">
        <v>51</v>
      </c>
      <c r="AR52" s="218" t="s">
        <v>51</v>
      </c>
      <c r="AS52" s="218" t="s">
        <v>51</v>
      </c>
      <c r="AT52" s="218" t="s">
        <v>51</v>
      </c>
      <c r="AU52" s="218" t="s">
        <v>51</v>
      </c>
      <c r="AV52" s="218" t="s">
        <v>51</v>
      </c>
      <c r="AW52" s="218" t="s">
        <v>51</v>
      </c>
      <c r="AX52" s="218" t="s">
        <v>51</v>
      </c>
      <c r="AY52" s="326">
        <f>SUM(V54:AX54)</f>
        <v>0</v>
      </c>
      <c r="AZ52" s="230">
        <f>SUM(AY52,S54:U54,R52,B52:C54)</f>
        <v>49</v>
      </c>
    </row>
    <row r="53" s="311" customFormat="1" ht="18" customHeight="1" spans="1:52">
      <c r="A53" s="325"/>
      <c r="B53" s="199"/>
      <c r="C53" s="326"/>
      <c r="D53" s="327"/>
      <c r="E53" s="328"/>
      <c r="F53" s="220"/>
      <c r="G53" s="187"/>
      <c r="H53" s="187"/>
      <c r="I53" s="183"/>
      <c r="J53" s="328"/>
      <c r="K53" s="187">
        <v>3</v>
      </c>
      <c r="L53" s="220"/>
      <c r="M53" s="187">
        <v>22</v>
      </c>
      <c r="N53" s="183"/>
      <c r="O53" s="220"/>
      <c r="P53" s="220"/>
      <c r="Q53" s="220"/>
      <c r="R53" s="276"/>
      <c r="S53" s="183"/>
      <c r="T53" s="328"/>
      <c r="U53" s="212"/>
      <c r="V53" s="218" t="s">
        <v>51</v>
      </c>
      <c r="W53" s="218" t="s">
        <v>51</v>
      </c>
      <c r="X53" s="218" t="s">
        <v>51</v>
      </c>
      <c r="Y53" s="218" t="s">
        <v>51</v>
      </c>
      <c r="Z53" s="218" t="s">
        <v>51</v>
      </c>
      <c r="AA53" s="218" t="s">
        <v>51</v>
      </c>
      <c r="AB53" s="218" t="s">
        <v>51</v>
      </c>
      <c r="AC53" s="218" t="s">
        <v>51</v>
      </c>
      <c r="AD53" s="218" t="s">
        <v>51</v>
      </c>
      <c r="AE53" s="218" t="s">
        <v>51</v>
      </c>
      <c r="AF53" s="218" t="s">
        <v>51</v>
      </c>
      <c r="AG53" s="218" t="s">
        <v>51</v>
      </c>
      <c r="AH53" s="218" t="s">
        <v>51</v>
      </c>
      <c r="AI53" s="218" t="s">
        <v>51</v>
      </c>
      <c r="AJ53" s="218" t="s">
        <v>51</v>
      </c>
      <c r="AK53" s="218" t="s">
        <v>51</v>
      </c>
      <c r="AL53" s="218" t="s">
        <v>51</v>
      </c>
      <c r="AM53" s="218" t="s">
        <v>51</v>
      </c>
      <c r="AN53" s="218" t="s">
        <v>51</v>
      </c>
      <c r="AO53" s="218" t="s">
        <v>51</v>
      </c>
      <c r="AP53" s="218" t="s">
        <v>51</v>
      </c>
      <c r="AQ53" s="218" t="s">
        <v>51</v>
      </c>
      <c r="AR53" s="218" t="s">
        <v>51</v>
      </c>
      <c r="AS53" s="218" t="s">
        <v>51</v>
      </c>
      <c r="AT53" s="218" t="s">
        <v>51</v>
      </c>
      <c r="AU53" s="218" t="s">
        <v>51</v>
      </c>
      <c r="AV53" s="218" t="s">
        <v>51</v>
      </c>
      <c r="AW53" s="218" t="s">
        <v>51</v>
      </c>
      <c r="AX53" s="218" t="s">
        <v>51</v>
      </c>
      <c r="AY53" s="326"/>
      <c r="AZ53" s="230"/>
    </row>
    <row r="54" s="311" customFormat="1" ht="18" customHeight="1" spans="1:52">
      <c r="A54" s="329"/>
      <c r="B54" s="183"/>
      <c r="C54" s="210"/>
      <c r="D54" s="330">
        <f>SUM(D52:D53)</f>
        <v>0</v>
      </c>
      <c r="E54" s="330">
        <f t="shared" ref="E54:Q54" si="29">SUM(E52:E53)</f>
        <v>0</v>
      </c>
      <c r="F54" s="330">
        <f t="shared" si="29"/>
        <v>0</v>
      </c>
      <c r="G54" s="331">
        <f t="shared" si="29"/>
        <v>0</v>
      </c>
      <c r="H54" s="331">
        <f t="shared" si="29"/>
        <v>0</v>
      </c>
      <c r="I54" s="331">
        <f t="shared" si="29"/>
        <v>0</v>
      </c>
      <c r="J54" s="330">
        <f t="shared" si="29"/>
        <v>0</v>
      </c>
      <c r="K54" s="331">
        <f t="shared" si="29"/>
        <v>15</v>
      </c>
      <c r="L54" s="330">
        <f t="shared" si="29"/>
        <v>0</v>
      </c>
      <c r="M54" s="331">
        <f t="shared" si="29"/>
        <v>34</v>
      </c>
      <c r="N54" s="331">
        <f t="shared" si="29"/>
        <v>0</v>
      </c>
      <c r="O54" s="330">
        <f t="shared" si="29"/>
        <v>0</v>
      </c>
      <c r="P54" s="330">
        <f t="shared" si="29"/>
        <v>0</v>
      </c>
      <c r="Q54" s="330">
        <f t="shared" si="29"/>
        <v>0</v>
      </c>
      <c r="R54" s="231"/>
      <c r="S54" s="331">
        <f>SUM(S52:S53)</f>
        <v>0</v>
      </c>
      <c r="T54" s="330">
        <f t="shared" ref="S54:AX54" si="30">SUM(T52:T53)</f>
        <v>0</v>
      </c>
      <c r="U54" s="284">
        <f t="shared" si="30"/>
        <v>0</v>
      </c>
      <c r="V54" s="330">
        <f t="shared" si="30"/>
        <v>0</v>
      </c>
      <c r="W54" s="330">
        <f t="shared" si="30"/>
        <v>0</v>
      </c>
      <c r="X54" s="330">
        <f t="shared" si="30"/>
        <v>0</v>
      </c>
      <c r="Y54" s="330">
        <f t="shared" si="30"/>
        <v>0</v>
      </c>
      <c r="Z54" s="330">
        <f t="shared" si="30"/>
        <v>0</v>
      </c>
      <c r="AA54" s="330">
        <f t="shared" si="30"/>
        <v>0</v>
      </c>
      <c r="AB54" s="330">
        <f t="shared" si="30"/>
        <v>0</v>
      </c>
      <c r="AC54" s="330">
        <f t="shared" si="30"/>
        <v>0</v>
      </c>
      <c r="AD54" s="330">
        <f t="shared" si="30"/>
        <v>0</v>
      </c>
      <c r="AE54" s="330">
        <f t="shared" si="30"/>
        <v>0</v>
      </c>
      <c r="AF54" s="330">
        <f t="shared" si="30"/>
        <v>0</v>
      </c>
      <c r="AG54" s="330">
        <f t="shared" si="30"/>
        <v>0</v>
      </c>
      <c r="AH54" s="330">
        <f t="shared" si="30"/>
        <v>0</v>
      </c>
      <c r="AI54" s="330">
        <f t="shared" si="30"/>
        <v>0</v>
      </c>
      <c r="AJ54" s="330">
        <f t="shared" si="30"/>
        <v>0</v>
      </c>
      <c r="AK54" s="330">
        <f t="shared" si="30"/>
        <v>0</v>
      </c>
      <c r="AL54" s="330">
        <f t="shared" si="30"/>
        <v>0</v>
      </c>
      <c r="AM54" s="330">
        <f t="shared" si="30"/>
        <v>0</v>
      </c>
      <c r="AN54" s="330">
        <f t="shared" si="30"/>
        <v>0</v>
      </c>
      <c r="AO54" s="330">
        <f t="shared" si="30"/>
        <v>0</v>
      </c>
      <c r="AP54" s="330">
        <f t="shared" si="30"/>
        <v>0</v>
      </c>
      <c r="AQ54" s="330">
        <f t="shared" si="30"/>
        <v>0</v>
      </c>
      <c r="AR54" s="330">
        <f t="shared" si="30"/>
        <v>0</v>
      </c>
      <c r="AS54" s="330">
        <f t="shared" si="30"/>
        <v>0</v>
      </c>
      <c r="AT54" s="330">
        <f t="shared" si="30"/>
        <v>0</v>
      </c>
      <c r="AU54" s="330">
        <f t="shared" si="30"/>
        <v>0</v>
      </c>
      <c r="AV54" s="330">
        <f t="shared" si="30"/>
        <v>0</v>
      </c>
      <c r="AW54" s="330">
        <f t="shared" si="30"/>
        <v>0</v>
      </c>
      <c r="AX54" s="330">
        <f t="shared" si="30"/>
        <v>0</v>
      </c>
      <c r="AY54" s="210"/>
      <c r="AZ54" s="222"/>
    </row>
    <row r="55" ht="18" customHeight="1" spans="1:52">
      <c r="A55" s="191" t="s">
        <v>69</v>
      </c>
      <c r="B55" s="192"/>
      <c r="C55" s="224"/>
      <c r="D55" s="217"/>
      <c r="E55" s="187"/>
      <c r="F55" s="187"/>
      <c r="G55" s="183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276">
        <f>SUM(LARGE(D57:Q57,{1,2,3,4,5,6,7}))</f>
        <v>0</v>
      </c>
      <c r="S55" s="187">
        <v>12</v>
      </c>
      <c r="T55" s="187"/>
      <c r="U55" s="212">
        <v>12</v>
      </c>
      <c r="V55" s="218" t="s">
        <v>51</v>
      </c>
      <c r="W55" s="218" t="s">
        <v>51</v>
      </c>
      <c r="X55" s="218" t="s">
        <v>51</v>
      </c>
      <c r="Y55" s="218" t="s">
        <v>51</v>
      </c>
      <c r="Z55" s="218" t="s">
        <v>51</v>
      </c>
      <c r="AA55" s="218" t="s">
        <v>51</v>
      </c>
      <c r="AB55" s="218" t="s">
        <v>51</v>
      </c>
      <c r="AC55" s="218" t="s">
        <v>51</v>
      </c>
      <c r="AD55" s="218" t="s">
        <v>51</v>
      </c>
      <c r="AE55" s="218" t="s">
        <v>51</v>
      </c>
      <c r="AF55" s="218" t="s">
        <v>51</v>
      </c>
      <c r="AG55" s="218" t="s">
        <v>51</v>
      </c>
      <c r="AH55" s="218" t="s">
        <v>51</v>
      </c>
      <c r="AI55" s="218" t="s">
        <v>51</v>
      </c>
      <c r="AJ55" s="218" t="s">
        <v>51</v>
      </c>
      <c r="AK55" s="218" t="s">
        <v>51</v>
      </c>
      <c r="AL55" s="218" t="s">
        <v>51</v>
      </c>
      <c r="AM55" s="218" t="s">
        <v>51</v>
      </c>
      <c r="AN55" s="218" t="s">
        <v>51</v>
      </c>
      <c r="AO55" s="218" t="s">
        <v>51</v>
      </c>
      <c r="AP55" s="218" t="s">
        <v>51</v>
      </c>
      <c r="AQ55" s="218" t="s">
        <v>51</v>
      </c>
      <c r="AR55" s="218" t="s">
        <v>51</v>
      </c>
      <c r="AS55" s="218" t="s">
        <v>51</v>
      </c>
      <c r="AT55" s="218" t="s">
        <v>51</v>
      </c>
      <c r="AU55" s="218" t="s">
        <v>51</v>
      </c>
      <c r="AV55" s="218" t="s">
        <v>51</v>
      </c>
      <c r="AW55" s="218" t="s">
        <v>51</v>
      </c>
      <c r="AX55" s="218" t="s">
        <v>51</v>
      </c>
      <c r="AY55" s="326">
        <f>SUM(V57:AX57)</f>
        <v>0</v>
      </c>
      <c r="AZ55" s="230">
        <f>SUM(AY55,S57:U57,R55,B55:C57)</f>
        <v>46</v>
      </c>
    </row>
    <row r="56" s="311" customFormat="1" ht="18" customHeight="1" spans="1:52">
      <c r="A56" s="325"/>
      <c r="B56" s="199"/>
      <c r="C56" s="326"/>
      <c r="D56" s="327"/>
      <c r="E56" s="328"/>
      <c r="F56" s="220"/>
      <c r="G56" s="187"/>
      <c r="H56" s="187"/>
      <c r="I56" s="183"/>
      <c r="J56" s="328"/>
      <c r="K56" s="187"/>
      <c r="L56" s="220"/>
      <c r="M56" s="187"/>
      <c r="N56" s="183"/>
      <c r="O56" s="220"/>
      <c r="P56" s="220"/>
      <c r="Q56" s="220"/>
      <c r="R56" s="276"/>
      <c r="S56" s="183">
        <v>12</v>
      </c>
      <c r="T56" s="328"/>
      <c r="U56" s="212">
        <v>10</v>
      </c>
      <c r="V56" s="218" t="s">
        <v>51</v>
      </c>
      <c r="W56" s="218" t="s">
        <v>51</v>
      </c>
      <c r="X56" s="218" t="s">
        <v>51</v>
      </c>
      <c r="Y56" s="218" t="s">
        <v>51</v>
      </c>
      <c r="Z56" s="218" t="s">
        <v>51</v>
      </c>
      <c r="AA56" s="218" t="s">
        <v>51</v>
      </c>
      <c r="AB56" s="218" t="s">
        <v>51</v>
      </c>
      <c r="AC56" s="218" t="s">
        <v>51</v>
      </c>
      <c r="AD56" s="218" t="s">
        <v>51</v>
      </c>
      <c r="AE56" s="218" t="s">
        <v>51</v>
      </c>
      <c r="AF56" s="218" t="s">
        <v>51</v>
      </c>
      <c r="AG56" s="218" t="s">
        <v>51</v>
      </c>
      <c r="AH56" s="218" t="s">
        <v>51</v>
      </c>
      <c r="AI56" s="218" t="s">
        <v>51</v>
      </c>
      <c r="AJ56" s="218" t="s">
        <v>51</v>
      </c>
      <c r="AK56" s="218" t="s">
        <v>51</v>
      </c>
      <c r="AL56" s="218" t="s">
        <v>51</v>
      </c>
      <c r="AM56" s="218" t="s">
        <v>51</v>
      </c>
      <c r="AN56" s="218" t="s">
        <v>51</v>
      </c>
      <c r="AO56" s="218" t="s">
        <v>51</v>
      </c>
      <c r="AP56" s="218" t="s">
        <v>51</v>
      </c>
      <c r="AQ56" s="218" t="s">
        <v>51</v>
      </c>
      <c r="AR56" s="218" t="s">
        <v>51</v>
      </c>
      <c r="AS56" s="218" t="s">
        <v>51</v>
      </c>
      <c r="AT56" s="218" t="s">
        <v>51</v>
      </c>
      <c r="AU56" s="218" t="s">
        <v>51</v>
      </c>
      <c r="AV56" s="218" t="s">
        <v>51</v>
      </c>
      <c r="AW56" s="218" t="s">
        <v>51</v>
      </c>
      <c r="AX56" s="218" t="s">
        <v>51</v>
      </c>
      <c r="AY56" s="326"/>
      <c r="AZ56" s="230"/>
    </row>
    <row r="57" s="311" customFormat="1" ht="18" customHeight="1" spans="1:52">
      <c r="A57" s="329"/>
      <c r="B57" s="183"/>
      <c r="C57" s="210"/>
      <c r="D57" s="330">
        <f>SUM(D55:D56)</f>
        <v>0</v>
      </c>
      <c r="E57" s="330">
        <f t="shared" ref="E57:Q57" si="31">SUM(E55:E56)</f>
        <v>0</v>
      </c>
      <c r="F57" s="330">
        <f t="shared" si="31"/>
        <v>0</v>
      </c>
      <c r="G57" s="331">
        <f t="shared" si="31"/>
        <v>0</v>
      </c>
      <c r="H57" s="331">
        <f t="shared" si="31"/>
        <v>0</v>
      </c>
      <c r="I57" s="331">
        <f t="shared" si="31"/>
        <v>0</v>
      </c>
      <c r="J57" s="330">
        <f t="shared" si="31"/>
        <v>0</v>
      </c>
      <c r="K57" s="331">
        <f t="shared" si="31"/>
        <v>0</v>
      </c>
      <c r="L57" s="330">
        <f t="shared" si="31"/>
        <v>0</v>
      </c>
      <c r="M57" s="331">
        <f t="shared" si="31"/>
        <v>0</v>
      </c>
      <c r="N57" s="331">
        <f t="shared" si="31"/>
        <v>0</v>
      </c>
      <c r="O57" s="330">
        <f t="shared" si="31"/>
        <v>0</v>
      </c>
      <c r="P57" s="330">
        <f t="shared" si="31"/>
        <v>0</v>
      </c>
      <c r="Q57" s="330">
        <f t="shared" si="31"/>
        <v>0</v>
      </c>
      <c r="R57" s="231"/>
      <c r="S57" s="331">
        <f>SUM(S55:S56)</f>
        <v>24</v>
      </c>
      <c r="T57" s="330">
        <f t="shared" ref="S57:AX57" si="32">SUM(T55:T56)</f>
        <v>0</v>
      </c>
      <c r="U57" s="284">
        <f t="shared" si="32"/>
        <v>22</v>
      </c>
      <c r="V57" s="330">
        <f t="shared" si="32"/>
        <v>0</v>
      </c>
      <c r="W57" s="330">
        <f t="shared" si="32"/>
        <v>0</v>
      </c>
      <c r="X57" s="330">
        <f t="shared" si="32"/>
        <v>0</v>
      </c>
      <c r="Y57" s="330">
        <f t="shared" si="32"/>
        <v>0</v>
      </c>
      <c r="Z57" s="330">
        <f t="shared" si="32"/>
        <v>0</v>
      </c>
      <c r="AA57" s="330">
        <f t="shared" si="32"/>
        <v>0</v>
      </c>
      <c r="AB57" s="330">
        <f t="shared" si="32"/>
        <v>0</v>
      </c>
      <c r="AC57" s="330">
        <f t="shared" si="32"/>
        <v>0</v>
      </c>
      <c r="AD57" s="330">
        <f t="shared" si="32"/>
        <v>0</v>
      </c>
      <c r="AE57" s="330">
        <f t="shared" si="32"/>
        <v>0</v>
      </c>
      <c r="AF57" s="330">
        <f t="shared" si="32"/>
        <v>0</v>
      </c>
      <c r="AG57" s="330">
        <f t="shared" si="32"/>
        <v>0</v>
      </c>
      <c r="AH57" s="330">
        <f t="shared" si="32"/>
        <v>0</v>
      </c>
      <c r="AI57" s="330">
        <f t="shared" si="32"/>
        <v>0</v>
      </c>
      <c r="AJ57" s="330">
        <f t="shared" si="32"/>
        <v>0</v>
      </c>
      <c r="AK57" s="330">
        <f t="shared" si="32"/>
        <v>0</v>
      </c>
      <c r="AL57" s="330">
        <f t="shared" si="32"/>
        <v>0</v>
      </c>
      <c r="AM57" s="330">
        <f t="shared" si="32"/>
        <v>0</v>
      </c>
      <c r="AN57" s="330">
        <f t="shared" si="32"/>
        <v>0</v>
      </c>
      <c r="AO57" s="330">
        <f t="shared" si="32"/>
        <v>0</v>
      </c>
      <c r="AP57" s="330">
        <f t="shared" si="32"/>
        <v>0</v>
      </c>
      <c r="AQ57" s="330">
        <f t="shared" si="32"/>
        <v>0</v>
      </c>
      <c r="AR57" s="330">
        <f t="shared" si="32"/>
        <v>0</v>
      </c>
      <c r="AS57" s="330">
        <f t="shared" si="32"/>
        <v>0</v>
      </c>
      <c r="AT57" s="330">
        <f t="shared" si="32"/>
        <v>0</v>
      </c>
      <c r="AU57" s="330">
        <f t="shared" si="32"/>
        <v>0</v>
      </c>
      <c r="AV57" s="330">
        <f t="shared" si="32"/>
        <v>0</v>
      </c>
      <c r="AW57" s="330">
        <f t="shared" si="32"/>
        <v>0</v>
      </c>
      <c r="AX57" s="330">
        <f t="shared" si="32"/>
        <v>0</v>
      </c>
      <c r="AY57" s="210"/>
      <c r="AZ57" s="222"/>
    </row>
    <row r="58" ht="18" customHeight="1" spans="1:52">
      <c r="A58" s="191" t="s">
        <v>70</v>
      </c>
      <c r="B58" s="192"/>
      <c r="C58" s="224"/>
      <c r="D58" s="217"/>
      <c r="E58" s="187"/>
      <c r="F58" s="187"/>
      <c r="G58" s="183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276">
        <f>SUM(LARGE(D60:Q60,{1,2,3,4,5,6,7}))</f>
        <v>0</v>
      </c>
      <c r="S58" s="187">
        <v>24</v>
      </c>
      <c r="T58" s="187"/>
      <c r="U58" s="212">
        <v>12</v>
      </c>
      <c r="V58" s="218" t="s">
        <v>51</v>
      </c>
      <c r="W58" s="218" t="s">
        <v>51</v>
      </c>
      <c r="X58" s="218" t="s">
        <v>51</v>
      </c>
      <c r="Y58" s="218" t="s">
        <v>51</v>
      </c>
      <c r="Z58" s="218" t="s">
        <v>51</v>
      </c>
      <c r="AA58" s="218" t="s">
        <v>51</v>
      </c>
      <c r="AB58" s="218" t="s">
        <v>51</v>
      </c>
      <c r="AC58" s="218" t="s">
        <v>51</v>
      </c>
      <c r="AD58" s="218" t="s">
        <v>51</v>
      </c>
      <c r="AE58" s="218" t="s">
        <v>51</v>
      </c>
      <c r="AF58" s="218" t="s">
        <v>51</v>
      </c>
      <c r="AG58" s="218" t="s">
        <v>51</v>
      </c>
      <c r="AH58" s="218" t="s">
        <v>51</v>
      </c>
      <c r="AI58" s="218" t="s">
        <v>51</v>
      </c>
      <c r="AJ58" s="218" t="s">
        <v>51</v>
      </c>
      <c r="AK58" s="218" t="s">
        <v>51</v>
      </c>
      <c r="AL58" s="218" t="s">
        <v>51</v>
      </c>
      <c r="AM58" s="218" t="s">
        <v>51</v>
      </c>
      <c r="AN58" s="218" t="s">
        <v>51</v>
      </c>
      <c r="AO58" s="218" t="s">
        <v>51</v>
      </c>
      <c r="AP58" s="218" t="s">
        <v>51</v>
      </c>
      <c r="AQ58" s="218" t="s">
        <v>51</v>
      </c>
      <c r="AR58" s="218" t="s">
        <v>51</v>
      </c>
      <c r="AS58" s="218" t="s">
        <v>51</v>
      </c>
      <c r="AT58" s="218" t="s">
        <v>51</v>
      </c>
      <c r="AU58" s="218" t="s">
        <v>51</v>
      </c>
      <c r="AV58" s="218" t="s">
        <v>51</v>
      </c>
      <c r="AW58" s="218" t="s">
        <v>51</v>
      </c>
      <c r="AX58" s="218" t="s">
        <v>51</v>
      </c>
      <c r="AY58" s="326">
        <f>SUM(V60:AX60)</f>
        <v>0</v>
      </c>
      <c r="AZ58" s="230">
        <f>SUM(AY58,S60:U60,R58,B58:C60)</f>
        <v>82</v>
      </c>
    </row>
    <row r="59" s="311" customFormat="1" ht="18" customHeight="1" spans="1:52">
      <c r="A59" s="325"/>
      <c r="B59" s="199"/>
      <c r="C59" s="326"/>
      <c r="D59" s="327"/>
      <c r="E59" s="328"/>
      <c r="F59" s="220"/>
      <c r="G59" s="187"/>
      <c r="H59" s="187"/>
      <c r="I59" s="183"/>
      <c r="J59" s="328"/>
      <c r="K59" s="187"/>
      <c r="L59" s="187"/>
      <c r="M59" s="187"/>
      <c r="N59" s="183"/>
      <c r="O59" s="220"/>
      <c r="P59" s="220"/>
      <c r="Q59" s="220"/>
      <c r="R59" s="276"/>
      <c r="S59" s="183">
        <v>36</v>
      </c>
      <c r="T59" s="328"/>
      <c r="U59" s="212">
        <v>10</v>
      </c>
      <c r="V59" s="218" t="s">
        <v>51</v>
      </c>
      <c r="W59" s="218" t="s">
        <v>51</v>
      </c>
      <c r="X59" s="218" t="s">
        <v>51</v>
      </c>
      <c r="Y59" s="218" t="s">
        <v>51</v>
      </c>
      <c r="Z59" s="218" t="s">
        <v>51</v>
      </c>
      <c r="AA59" s="218" t="s">
        <v>51</v>
      </c>
      <c r="AB59" s="218" t="s">
        <v>51</v>
      </c>
      <c r="AC59" s="218" t="s">
        <v>51</v>
      </c>
      <c r="AD59" s="218" t="s">
        <v>51</v>
      </c>
      <c r="AE59" s="218" t="s">
        <v>51</v>
      </c>
      <c r="AF59" s="218" t="s">
        <v>51</v>
      </c>
      <c r="AG59" s="218" t="s">
        <v>51</v>
      </c>
      <c r="AH59" s="218" t="s">
        <v>51</v>
      </c>
      <c r="AI59" s="218" t="s">
        <v>51</v>
      </c>
      <c r="AJ59" s="218" t="s">
        <v>51</v>
      </c>
      <c r="AK59" s="218" t="s">
        <v>51</v>
      </c>
      <c r="AL59" s="218" t="s">
        <v>51</v>
      </c>
      <c r="AM59" s="218" t="s">
        <v>51</v>
      </c>
      <c r="AN59" s="218" t="s">
        <v>51</v>
      </c>
      <c r="AO59" s="218" t="s">
        <v>51</v>
      </c>
      <c r="AP59" s="218" t="s">
        <v>51</v>
      </c>
      <c r="AQ59" s="218" t="s">
        <v>51</v>
      </c>
      <c r="AR59" s="218" t="s">
        <v>51</v>
      </c>
      <c r="AS59" s="218" t="s">
        <v>51</v>
      </c>
      <c r="AT59" s="218" t="s">
        <v>51</v>
      </c>
      <c r="AU59" s="218" t="s">
        <v>51</v>
      </c>
      <c r="AV59" s="218" t="s">
        <v>51</v>
      </c>
      <c r="AW59" s="218" t="s">
        <v>51</v>
      </c>
      <c r="AX59" s="218" t="s">
        <v>51</v>
      </c>
      <c r="AY59" s="326"/>
      <c r="AZ59" s="230"/>
    </row>
    <row r="60" s="311" customFormat="1" ht="18" customHeight="1" spans="1:52">
      <c r="A60" s="329"/>
      <c r="B60" s="183"/>
      <c r="C60" s="210"/>
      <c r="D60" s="330">
        <f>SUM(D58:D59)</f>
        <v>0</v>
      </c>
      <c r="E60" s="330">
        <f t="shared" ref="E60:Q60" si="33">SUM(E58:E59)</f>
        <v>0</v>
      </c>
      <c r="F60" s="330">
        <f t="shared" si="33"/>
        <v>0</v>
      </c>
      <c r="G60" s="331">
        <f t="shared" si="33"/>
        <v>0</v>
      </c>
      <c r="H60" s="331">
        <f t="shared" si="33"/>
        <v>0</v>
      </c>
      <c r="I60" s="331">
        <f t="shared" si="33"/>
        <v>0</v>
      </c>
      <c r="J60" s="330">
        <f t="shared" si="33"/>
        <v>0</v>
      </c>
      <c r="K60" s="331">
        <f t="shared" si="33"/>
        <v>0</v>
      </c>
      <c r="L60" s="330">
        <f t="shared" si="33"/>
        <v>0</v>
      </c>
      <c r="M60" s="331">
        <f t="shared" si="33"/>
        <v>0</v>
      </c>
      <c r="N60" s="331">
        <f t="shared" si="33"/>
        <v>0</v>
      </c>
      <c r="O60" s="330">
        <f t="shared" si="33"/>
        <v>0</v>
      </c>
      <c r="P60" s="330">
        <f t="shared" si="33"/>
        <v>0</v>
      </c>
      <c r="Q60" s="330">
        <f t="shared" si="33"/>
        <v>0</v>
      </c>
      <c r="R60" s="231"/>
      <c r="S60" s="331">
        <f>SUM(S58:S59)</f>
        <v>60</v>
      </c>
      <c r="T60" s="330">
        <f t="shared" ref="S60:AX60" si="34">SUM(T58:T59)</f>
        <v>0</v>
      </c>
      <c r="U60" s="284">
        <f t="shared" si="34"/>
        <v>22</v>
      </c>
      <c r="V60" s="330">
        <f t="shared" si="34"/>
        <v>0</v>
      </c>
      <c r="W60" s="330">
        <f t="shared" si="34"/>
        <v>0</v>
      </c>
      <c r="X60" s="330">
        <f t="shared" si="34"/>
        <v>0</v>
      </c>
      <c r="Y60" s="330">
        <f t="shared" si="34"/>
        <v>0</v>
      </c>
      <c r="Z60" s="330">
        <f t="shared" si="34"/>
        <v>0</v>
      </c>
      <c r="AA60" s="330">
        <f t="shared" si="34"/>
        <v>0</v>
      </c>
      <c r="AB60" s="330">
        <f t="shared" si="34"/>
        <v>0</v>
      </c>
      <c r="AC60" s="330">
        <f t="shared" si="34"/>
        <v>0</v>
      </c>
      <c r="AD60" s="330">
        <f t="shared" si="34"/>
        <v>0</v>
      </c>
      <c r="AE60" s="330">
        <f t="shared" si="34"/>
        <v>0</v>
      </c>
      <c r="AF60" s="330">
        <f t="shared" si="34"/>
        <v>0</v>
      </c>
      <c r="AG60" s="330">
        <f t="shared" si="34"/>
        <v>0</v>
      </c>
      <c r="AH60" s="330">
        <f t="shared" si="34"/>
        <v>0</v>
      </c>
      <c r="AI60" s="330">
        <f t="shared" si="34"/>
        <v>0</v>
      </c>
      <c r="AJ60" s="330">
        <f t="shared" si="34"/>
        <v>0</v>
      </c>
      <c r="AK60" s="330">
        <f t="shared" si="34"/>
        <v>0</v>
      </c>
      <c r="AL60" s="330">
        <f t="shared" si="34"/>
        <v>0</v>
      </c>
      <c r="AM60" s="330">
        <f t="shared" si="34"/>
        <v>0</v>
      </c>
      <c r="AN60" s="330">
        <f t="shared" si="34"/>
        <v>0</v>
      </c>
      <c r="AO60" s="330">
        <f t="shared" si="34"/>
        <v>0</v>
      </c>
      <c r="AP60" s="330">
        <f t="shared" si="34"/>
        <v>0</v>
      </c>
      <c r="AQ60" s="330">
        <f t="shared" si="34"/>
        <v>0</v>
      </c>
      <c r="AR60" s="330">
        <f t="shared" si="34"/>
        <v>0</v>
      </c>
      <c r="AS60" s="330">
        <f t="shared" si="34"/>
        <v>0</v>
      </c>
      <c r="AT60" s="330">
        <f t="shared" si="34"/>
        <v>0</v>
      </c>
      <c r="AU60" s="330">
        <f t="shared" si="34"/>
        <v>0</v>
      </c>
      <c r="AV60" s="330">
        <f t="shared" si="34"/>
        <v>0</v>
      </c>
      <c r="AW60" s="330">
        <f t="shared" si="34"/>
        <v>0</v>
      </c>
      <c r="AX60" s="330">
        <f t="shared" si="34"/>
        <v>0</v>
      </c>
      <c r="AY60" s="210"/>
      <c r="AZ60" s="222"/>
    </row>
    <row r="61" ht="18" customHeight="1" spans="1:52">
      <c r="A61" s="191" t="s">
        <v>71</v>
      </c>
      <c r="B61" s="192"/>
      <c r="C61" s="224"/>
      <c r="D61" s="217"/>
      <c r="E61" s="187"/>
      <c r="F61" s="187"/>
      <c r="G61" s="183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276">
        <f>SUM(LARGE(D63:Q63,{1,2,3,4,5,6,7}))</f>
        <v>0</v>
      </c>
      <c r="S61" s="187"/>
      <c r="T61" s="187"/>
      <c r="U61" s="212"/>
      <c r="V61" s="218" t="s">
        <v>51</v>
      </c>
      <c r="W61" s="218" t="s">
        <v>51</v>
      </c>
      <c r="X61" s="218" t="s">
        <v>51</v>
      </c>
      <c r="Y61" s="218" t="s">
        <v>51</v>
      </c>
      <c r="Z61" s="218" t="s">
        <v>51</v>
      </c>
      <c r="AA61" s="218" t="s">
        <v>51</v>
      </c>
      <c r="AB61" s="218" t="s">
        <v>51</v>
      </c>
      <c r="AC61" s="218" t="s">
        <v>51</v>
      </c>
      <c r="AD61" s="218" t="s">
        <v>51</v>
      </c>
      <c r="AE61" s="218" t="s">
        <v>51</v>
      </c>
      <c r="AF61" s="218" t="s">
        <v>51</v>
      </c>
      <c r="AG61" s="218" t="s">
        <v>51</v>
      </c>
      <c r="AH61" s="218" t="s">
        <v>51</v>
      </c>
      <c r="AI61" s="218" t="s">
        <v>51</v>
      </c>
      <c r="AJ61" s="218" t="s">
        <v>51</v>
      </c>
      <c r="AK61" s="218" t="s">
        <v>51</v>
      </c>
      <c r="AL61" s="218" t="s">
        <v>51</v>
      </c>
      <c r="AM61" s="218" t="s">
        <v>51</v>
      </c>
      <c r="AN61" s="218" t="s">
        <v>51</v>
      </c>
      <c r="AO61" s="218" t="s">
        <v>51</v>
      </c>
      <c r="AP61" s="218" t="s">
        <v>51</v>
      </c>
      <c r="AQ61" s="218" t="s">
        <v>51</v>
      </c>
      <c r="AR61" s="218" t="s">
        <v>51</v>
      </c>
      <c r="AS61" s="218" t="s">
        <v>51</v>
      </c>
      <c r="AT61" s="218" t="s">
        <v>51</v>
      </c>
      <c r="AU61" s="218" t="s">
        <v>51</v>
      </c>
      <c r="AV61" s="218" t="s">
        <v>51</v>
      </c>
      <c r="AW61" s="218" t="s">
        <v>51</v>
      </c>
      <c r="AX61" s="218" t="s">
        <v>51</v>
      </c>
      <c r="AY61" s="326">
        <f>SUM(V63:AX63)</f>
        <v>0</v>
      </c>
      <c r="AZ61" s="230">
        <f>SUM(AY61,S63:U63,R61,B61:C63)</f>
        <v>0</v>
      </c>
    </row>
    <row r="62" s="311" customFormat="1" ht="18" customHeight="1" spans="1:52">
      <c r="A62" s="325"/>
      <c r="B62" s="199"/>
      <c r="C62" s="326"/>
      <c r="D62" s="327"/>
      <c r="E62" s="328"/>
      <c r="F62" s="220"/>
      <c r="G62" s="187"/>
      <c r="H62" s="187"/>
      <c r="I62" s="183"/>
      <c r="J62" s="328"/>
      <c r="K62" s="187"/>
      <c r="L62" s="220"/>
      <c r="M62" s="187"/>
      <c r="N62" s="183"/>
      <c r="O62" s="220"/>
      <c r="P62" s="220"/>
      <c r="Q62" s="220"/>
      <c r="R62" s="276"/>
      <c r="S62" s="183"/>
      <c r="T62" s="328"/>
      <c r="U62" s="212"/>
      <c r="V62" s="218" t="s">
        <v>51</v>
      </c>
      <c r="W62" s="218" t="s">
        <v>51</v>
      </c>
      <c r="X62" s="218" t="s">
        <v>51</v>
      </c>
      <c r="Y62" s="218" t="s">
        <v>51</v>
      </c>
      <c r="Z62" s="218" t="s">
        <v>51</v>
      </c>
      <c r="AA62" s="218" t="s">
        <v>51</v>
      </c>
      <c r="AB62" s="218" t="s">
        <v>51</v>
      </c>
      <c r="AC62" s="218" t="s">
        <v>51</v>
      </c>
      <c r="AD62" s="218" t="s">
        <v>51</v>
      </c>
      <c r="AE62" s="218" t="s">
        <v>51</v>
      </c>
      <c r="AF62" s="218" t="s">
        <v>51</v>
      </c>
      <c r="AG62" s="218" t="s">
        <v>51</v>
      </c>
      <c r="AH62" s="218" t="s">
        <v>51</v>
      </c>
      <c r="AI62" s="218" t="s">
        <v>51</v>
      </c>
      <c r="AJ62" s="218" t="s">
        <v>51</v>
      </c>
      <c r="AK62" s="218" t="s">
        <v>51</v>
      </c>
      <c r="AL62" s="218" t="s">
        <v>51</v>
      </c>
      <c r="AM62" s="218" t="s">
        <v>51</v>
      </c>
      <c r="AN62" s="218" t="s">
        <v>51</v>
      </c>
      <c r="AO62" s="218" t="s">
        <v>51</v>
      </c>
      <c r="AP62" s="218" t="s">
        <v>51</v>
      </c>
      <c r="AQ62" s="218" t="s">
        <v>51</v>
      </c>
      <c r="AR62" s="218" t="s">
        <v>51</v>
      </c>
      <c r="AS62" s="218" t="s">
        <v>51</v>
      </c>
      <c r="AT62" s="218" t="s">
        <v>51</v>
      </c>
      <c r="AU62" s="218" t="s">
        <v>51</v>
      </c>
      <c r="AV62" s="218" t="s">
        <v>51</v>
      </c>
      <c r="AW62" s="218" t="s">
        <v>51</v>
      </c>
      <c r="AX62" s="218" t="s">
        <v>51</v>
      </c>
      <c r="AY62" s="326"/>
      <c r="AZ62" s="230"/>
    </row>
    <row r="63" s="311" customFormat="1" ht="18" customHeight="1" spans="1:52">
      <c r="A63" s="329"/>
      <c r="B63" s="183"/>
      <c r="C63" s="210"/>
      <c r="D63" s="330">
        <f>SUM(D61:D62)</f>
        <v>0</v>
      </c>
      <c r="E63" s="330">
        <f t="shared" ref="E63:Q63" si="35">SUM(E61:E62)</f>
        <v>0</v>
      </c>
      <c r="F63" s="330">
        <f t="shared" si="35"/>
        <v>0</v>
      </c>
      <c r="G63" s="331">
        <f t="shared" si="35"/>
        <v>0</v>
      </c>
      <c r="H63" s="331">
        <f t="shared" si="35"/>
        <v>0</v>
      </c>
      <c r="I63" s="331">
        <f t="shared" si="35"/>
        <v>0</v>
      </c>
      <c r="J63" s="330">
        <f t="shared" si="35"/>
        <v>0</v>
      </c>
      <c r="K63" s="331">
        <f t="shared" si="35"/>
        <v>0</v>
      </c>
      <c r="L63" s="330">
        <f t="shared" si="35"/>
        <v>0</v>
      </c>
      <c r="M63" s="331">
        <f t="shared" si="35"/>
        <v>0</v>
      </c>
      <c r="N63" s="331">
        <f t="shared" si="35"/>
        <v>0</v>
      </c>
      <c r="O63" s="330">
        <f t="shared" si="35"/>
        <v>0</v>
      </c>
      <c r="P63" s="330">
        <f t="shared" si="35"/>
        <v>0</v>
      </c>
      <c r="Q63" s="330">
        <f t="shared" si="35"/>
        <v>0</v>
      </c>
      <c r="R63" s="231"/>
      <c r="S63" s="331">
        <f>SUM(S61:S62)</f>
        <v>0</v>
      </c>
      <c r="T63" s="330">
        <f t="shared" ref="S63:AX63" si="36">SUM(T61:T62)</f>
        <v>0</v>
      </c>
      <c r="U63" s="284">
        <f t="shared" si="36"/>
        <v>0</v>
      </c>
      <c r="V63" s="330">
        <f t="shared" si="36"/>
        <v>0</v>
      </c>
      <c r="W63" s="330">
        <f t="shared" si="36"/>
        <v>0</v>
      </c>
      <c r="X63" s="330">
        <f t="shared" si="36"/>
        <v>0</v>
      </c>
      <c r="Y63" s="330">
        <f t="shared" si="36"/>
        <v>0</v>
      </c>
      <c r="Z63" s="330">
        <f t="shared" si="36"/>
        <v>0</v>
      </c>
      <c r="AA63" s="330">
        <f t="shared" si="36"/>
        <v>0</v>
      </c>
      <c r="AB63" s="330">
        <f t="shared" si="36"/>
        <v>0</v>
      </c>
      <c r="AC63" s="330">
        <f t="shared" si="36"/>
        <v>0</v>
      </c>
      <c r="AD63" s="330">
        <f t="shared" si="36"/>
        <v>0</v>
      </c>
      <c r="AE63" s="330">
        <f t="shared" si="36"/>
        <v>0</v>
      </c>
      <c r="AF63" s="330">
        <f t="shared" si="36"/>
        <v>0</v>
      </c>
      <c r="AG63" s="330">
        <f t="shared" si="36"/>
        <v>0</v>
      </c>
      <c r="AH63" s="330">
        <f t="shared" si="36"/>
        <v>0</v>
      </c>
      <c r="AI63" s="330">
        <f t="shared" si="36"/>
        <v>0</v>
      </c>
      <c r="AJ63" s="330">
        <f t="shared" si="36"/>
        <v>0</v>
      </c>
      <c r="AK63" s="330">
        <f t="shared" si="36"/>
        <v>0</v>
      </c>
      <c r="AL63" s="330">
        <f t="shared" si="36"/>
        <v>0</v>
      </c>
      <c r="AM63" s="330">
        <f t="shared" si="36"/>
        <v>0</v>
      </c>
      <c r="AN63" s="330">
        <f t="shared" si="36"/>
        <v>0</v>
      </c>
      <c r="AO63" s="330">
        <f t="shared" si="36"/>
        <v>0</v>
      </c>
      <c r="AP63" s="330">
        <f t="shared" si="36"/>
        <v>0</v>
      </c>
      <c r="AQ63" s="330">
        <f t="shared" si="36"/>
        <v>0</v>
      </c>
      <c r="AR63" s="330">
        <f t="shared" si="36"/>
        <v>0</v>
      </c>
      <c r="AS63" s="330">
        <f t="shared" si="36"/>
        <v>0</v>
      </c>
      <c r="AT63" s="330">
        <f t="shared" si="36"/>
        <v>0</v>
      </c>
      <c r="AU63" s="330">
        <f t="shared" si="36"/>
        <v>0</v>
      </c>
      <c r="AV63" s="330">
        <f t="shared" si="36"/>
        <v>0</v>
      </c>
      <c r="AW63" s="330">
        <f t="shared" si="36"/>
        <v>0</v>
      </c>
      <c r="AX63" s="330">
        <f t="shared" si="36"/>
        <v>0</v>
      </c>
      <c r="AY63" s="210"/>
      <c r="AZ63" s="222"/>
    </row>
    <row r="64" ht="18" customHeight="1" spans="1:52">
      <c r="A64" s="335" t="s">
        <v>72</v>
      </c>
      <c r="B64" s="336"/>
      <c r="C64" s="224"/>
      <c r="D64" s="217"/>
      <c r="E64" s="187"/>
      <c r="F64" s="187"/>
      <c r="G64" s="183"/>
      <c r="H64" s="187">
        <v>0</v>
      </c>
      <c r="I64" s="187">
        <v>6</v>
      </c>
      <c r="J64" s="187"/>
      <c r="K64" s="187">
        <v>12</v>
      </c>
      <c r="L64" s="187"/>
      <c r="M64" s="187">
        <v>12</v>
      </c>
      <c r="N64" s="187">
        <v>12</v>
      </c>
      <c r="O64" s="187"/>
      <c r="P64" s="187"/>
      <c r="Q64" s="187"/>
      <c r="R64" s="276">
        <f>SUM(LARGE(D66:Q66,{1,2,3,4,5,6,7}))</f>
        <v>111</v>
      </c>
      <c r="S64" s="187">
        <v>24</v>
      </c>
      <c r="T64" s="187"/>
      <c r="U64" s="212">
        <v>12</v>
      </c>
      <c r="V64" s="218" t="s">
        <v>51</v>
      </c>
      <c r="W64" s="218" t="s">
        <v>51</v>
      </c>
      <c r="X64" s="218" t="s">
        <v>51</v>
      </c>
      <c r="Y64" s="218">
        <v>18</v>
      </c>
      <c r="Z64" s="218" t="s">
        <v>51</v>
      </c>
      <c r="AA64" s="218" t="s">
        <v>51</v>
      </c>
      <c r="AB64" s="218" t="s">
        <v>51</v>
      </c>
      <c r="AC64" s="218" t="s">
        <v>51</v>
      </c>
      <c r="AD64" s="218" t="s">
        <v>51</v>
      </c>
      <c r="AE64" s="218" t="s">
        <v>51</v>
      </c>
      <c r="AF64" s="218" t="s">
        <v>51</v>
      </c>
      <c r="AG64" s="218">
        <v>48</v>
      </c>
      <c r="AH64" s="218" t="s">
        <v>51</v>
      </c>
      <c r="AI64" s="218" t="s">
        <v>51</v>
      </c>
      <c r="AJ64" s="218" t="s">
        <v>51</v>
      </c>
      <c r="AK64" s="218" t="s">
        <v>51</v>
      </c>
      <c r="AL64" s="218" t="s">
        <v>51</v>
      </c>
      <c r="AM64" s="218" t="s">
        <v>51</v>
      </c>
      <c r="AN64" s="218" t="s">
        <v>51</v>
      </c>
      <c r="AO64" s="218" t="s">
        <v>51</v>
      </c>
      <c r="AP64" s="218">
        <v>20</v>
      </c>
      <c r="AQ64" s="218" t="s">
        <v>51</v>
      </c>
      <c r="AR64" s="218" t="s">
        <v>51</v>
      </c>
      <c r="AS64" s="218" t="s">
        <v>51</v>
      </c>
      <c r="AT64" s="218" t="s">
        <v>51</v>
      </c>
      <c r="AU64" s="218" t="s">
        <v>51</v>
      </c>
      <c r="AV64" s="218" t="s">
        <v>51</v>
      </c>
      <c r="AW64" s="218" t="s">
        <v>51</v>
      </c>
      <c r="AX64" s="218" t="s">
        <v>51</v>
      </c>
      <c r="AY64" s="326">
        <f>SUM(V66:AX66)</f>
        <v>166</v>
      </c>
      <c r="AZ64" s="230">
        <f>SUM(AY64,S66:U66,R64,B64:C66)</f>
        <v>381</v>
      </c>
    </row>
    <row r="65" s="311" customFormat="1" ht="18" customHeight="1" spans="1:52">
      <c r="A65" s="325"/>
      <c r="B65" s="347"/>
      <c r="C65" s="326"/>
      <c r="D65" s="327"/>
      <c r="E65" s="328"/>
      <c r="F65" s="220"/>
      <c r="G65" s="187"/>
      <c r="H65" s="187"/>
      <c r="I65" s="183">
        <v>2</v>
      </c>
      <c r="J65" s="328"/>
      <c r="K65" s="187">
        <v>14</v>
      </c>
      <c r="L65" s="220"/>
      <c r="M65" s="187">
        <v>46</v>
      </c>
      <c r="N65" s="183">
        <v>7</v>
      </c>
      <c r="O65" s="220"/>
      <c r="P65" s="220"/>
      <c r="Q65" s="220"/>
      <c r="R65" s="276"/>
      <c r="S65" s="183">
        <v>53</v>
      </c>
      <c r="T65" s="328"/>
      <c r="U65" s="212">
        <v>15</v>
      </c>
      <c r="V65" s="218" t="s">
        <v>51</v>
      </c>
      <c r="W65" s="218" t="s">
        <v>51</v>
      </c>
      <c r="X65" s="218" t="s">
        <v>51</v>
      </c>
      <c r="Y65" s="218">
        <v>16</v>
      </c>
      <c r="Z65" s="218" t="s">
        <v>51</v>
      </c>
      <c r="AA65" s="218" t="s">
        <v>51</v>
      </c>
      <c r="AB65" s="218" t="s">
        <v>51</v>
      </c>
      <c r="AC65" s="218" t="s">
        <v>51</v>
      </c>
      <c r="AD65" s="218" t="s">
        <v>51</v>
      </c>
      <c r="AE65" s="218" t="s">
        <v>51</v>
      </c>
      <c r="AF65" s="218" t="s">
        <v>51</v>
      </c>
      <c r="AG65" s="218">
        <v>32</v>
      </c>
      <c r="AH65" s="218" t="s">
        <v>51</v>
      </c>
      <c r="AI65" s="218" t="s">
        <v>51</v>
      </c>
      <c r="AJ65" s="218" t="s">
        <v>51</v>
      </c>
      <c r="AK65" s="218" t="s">
        <v>51</v>
      </c>
      <c r="AL65" s="218" t="s">
        <v>51</v>
      </c>
      <c r="AM65" s="218" t="s">
        <v>51</v>
      </c>
      <c r="AN65" s="218" t="s">
        <v>51</v>
      </c>
      <c r="AO65" s="218" t="s">
        <v>51</v>
      </c>
      <c r="AP65" s="218">
        <v>32</v>
      </c>
      <c r="AQ65" s="218" t="s">
        <v>51</v>
      </c>
      <c r="AR65" s="218" t="s">
        <v>51</v>
      </c>
      <c r="AS65" s="218" t="s">
        <v>51</v>
      </c>
      <c r="AT65" s="218" t="s">
        <v>51</v>
      </c>
      <c r="AU65" s="218" t="s">
        <v>51</v>
      </c>
      <c r="AV65" s="218" t="s">
        <v>51</v>
      </c>
      <c r="AW65" s="218" t="s">
        <v>51</v>
      </c>
      <c r="AX65" s="218" t="s">
        <v>51</v>
      </c>
      <c r="AY65" s="326"/>
      <c r="AZ65" s="230"/>
    </row>
    <row r="66" s="311" customFormat="1" ht="18" customHeight="1" spans="1:52">
      <c r="A66" s="329"/>
      <c r="B66" s="348"/>
      <c r="C66" s="210"/>
      <c r="D66" s="330">
        <f>SUM(D64:D65)</f>
        <v>0</v>
      </c>
      <c r="E66" s="330">
        <f t="shared" ref="E66:Q66" si="37">SUM(E64:E65)</f>
        <v>0</v>
      </c>
      <c r="F66" s="330">
        <f t="shared" si="37"/>
        <v>0</v>
      </c>
      <c r="G66" s="331">
        <f t="shared" si="37"/>
        <v>0</v>
      </c>
      <c r="H66" s="331">
        <f t="shared" si="37"/>
        <v>0</v>
      </c>
      <c r="I66" s="331">
        <f t="shared" si="37"/>
        <v>8</v>
      </c>
      <c r="J66" s="330">
        <f t="shared" si="37"/>
        <v>0</v>
      </c>
      <c r="K66" s="331">
        <f t="shared" si="37"/>
        <v>26</v>
      </c>
      <c r="L66" s="330">
        <f t="shared" si="37"/>
        <v>0</v>
      </c>
      <c r="M66" s="331">
        <f t="shared" si="37"/>
        <v>58</v>
      </c>
      <c r="N66" s="331">
        <f t="shared" si="37"/>
        <v>19</v>
      </c>
      <c r="O66" s="330">
        <f t="shared" si="37"/>
        <v>0</v>
      </c>
      <c r="P66" s="330">
        <f t="shared" si="37"/>
        <v>0</v>
      </c>
      <c r="Q66" s="330">
        <f t="shared" si="37"/>
        <v>0</v>
      </c>
      <c r="R66" s="231"/>
      <c r="S66" s="331">
        <f>SUM(S64:S65)</f>
        <v>77</v>
      </c>
      <c r="T66" s="330">
        <f t="shared" ref="S66:AX66" si="38">SUM(T64:T65)</f>
        <v>0</v>
      </c>
      <c r="U66" s="284">
        <f t="shared" si="38"/>
        <v>27</v>
      </c>
      <c r="V66" s="330">
        <f t="shared" si="38"/>
        <v>0</v>
      </c>
      <c r="W66" s="330">
        <f t="shared" si="38"/>
        <v>0</v>
      </c>
      <c r="X66" s="330">
        <f t="shared" si="38"/>
        <v>0</v>
      </c>
      <c r="Y66" s="330">
        <f t="shared" si="38"/>
        <v>34</v>
      </c>
      <c r="Z66" s="330">
        <f t="shared" si="38"/>
        <v>0</v>
      </c>
      <c r="AA66" s="330">
        <f t="shared" si="38"/>
        <v>0</v>
      </c>
      <c r="AB66" s="330">
        <f t="shared" si="38"/>
        <v>0</v>
      </c>
      <c r="AC66" s="330">
        <f t="shared" si="38"/>
        <v>0</v>
      </c>
      <c r="AD66" s="330">
        <f t="shared" si="38"/>
        <v>0</v>
      </c>
      <c r="AE66" s="330">
        <f t="shared" si="38"/>
        <v>0</v>
      </c>
      <c r="AF66" s="330">
        <f t="shared" si="38"/>
        <v>0</v>
      </c>
      <c r="AG66" s="330">
        <f t="shared" si="38"/>
        <v>80</v>
      </c>
      <c r="AH66" s="330">
        <f t="shared" si="38"/>
        <v>0</v>
      </c>
      <c r="AI66" s="330">
        <f t="shared" si="38"/>
        <v>0</v>
      </c>
      <c r="AJ66" s="330">
        <f t="shared" si="38"/>
        <v>0</v>
      </c>
      <c r="AK66" s="330">
        <f t="shared" si="38"/>
        <v>0</v>
      </c>
      <c r="AL66" s="330">
        <f t="shared" si="38"/>
        <v>0</v>
      </c>
      <c r="AM66" s="330">
        <f t="shared" si="38"/>
        <v>0</v>
      </c>
      <c r="AN66" s="330">
        <f t="shared" si="38"/>
        <v>0</v>
      </c>
      <c r="AO66" s="330">
        <f t="shared" si="38"/>
        <v>0</v>
      </c>
      <c r="AP66" s="330">
        <f t="shared" si="38"/>
        <v>52</v>
      </c>
      <c r="AQ66" s="330">
        <f t="shared" si="38"/>
        <v>0</v>
      </c>
      <c r="AR66" s="330">
        <f t="shared" si="38"/>
        <v>0</v>
      </c>
      <c r="AS66" s="330">
        <f t="shared" si="38"/>
        <v>0</v>
      </c>
      <c r="AT66" s="330">
        <f t="shared" si="38"/>
        <v>0</v>
      </c>
      <c r="AU66" s="330">
        <f t="shared" si="38"/>
        <v>0</v>
      </c>
      <c r="AV66" s="330">
        <f t="shared" si="38"/>
        <v>0</v>
      </c>
      <c r="AW66" s="330">
        <f t="shared" si="38"/>
        <v>0</v>
      </c>
      <c r="AX66" s="330">
        <f t="shared" si="38"/>
        <v>0</v>
      </c>
      <c r="AY66" s="210"/>
      <c r="AZ66" s="222"/>
    </row>
    <row r="67" ht="18" customHeight="1" spans="1:52">
      <c r="A67" s="191" t="s">
        <v>73</v>
      </c>
      <c r="B67" s="192"/>
      <c r="C67" s="224"/>
      <c r="D67" s="217"/>
      <c r="E67" s="187"/>
      <c r="F67" s="187"/>
      <c r="G67" s="183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276">
        <f>SUM(LARGE(D69:Q69,{1,2,3,4,5,6,7}))</f>
        <v>0</v>
      </c>
      <c r="S67" s="187"/>
      <c r="T67" s="187"/>
      <c r="U67" s="212">
        <v>12</v>
      </c>
      <c r="V67" s="218" t="s">
        <v>51</v>
      </c>
      <c r="W67" s="218" t="s">
        <v>51</v>
      </c>
      <c r="X67" s="218" t="s">
        <v>51</v>
      </c>
      <c r="Y67" s="218" t="s">
        <v>51</v>
      </c>
      <c r="Z67" s="218" t="s">
        <v>51</v>
      </c>
      <c r="AA67" s="218" t="s">
        <v>51</v>
      </c>
      <c r="AB67" s="218" t="s">
        <v>51</v>
      </c>
      <c r="AC67" s="218" t="s">
        <v>51</v>
      </c>
      <c r="AD67" s="218" t="s">
        <v>51</v>
      </c>
      <c r="AE67" s="218" t="s">
        <v>51</v>
      </c>
      <c r="AF67" s="218" t="s">
        <v>51</v>
      </c>
      <c r="AG67" s="218" t="s">
        <v>51</v>
      </c>
      <c r="AH67" s="218" t="s">
        <v>64</v>
      </c>
      <c r="AI67" s="218" t="s">
        <v>51</v>
      </c>
      <c r="AJ67" s="218" t="s">
        <v>51</v>
      </c>
      <c r="AK67" s="218" t="s">
        <v>51</v>
      </c>
      <c r="AL67" s="218" t="s">
        <v>51</v>
      </c>
      <c r="AM67" s="218" t="s">
        <v>51</v>
      </c>
      <c r="AN67" s="218" t="s">
        <v>51</v>
      </c>
      <c r="AO67" s="218" t="s">
        <v>51</v>
      </c>
      <c r="AP67" s="218" t="s">
        <v>51</v>
      </c>
      <c r="AQ67" s="218" t="s">
        <v>51</v>
      </c>
      <c r="AR67" s="218" t="s">
        <v>51</v>
      </c>
      <c r="AS67" s="218" t="s">
        <v>51</v>
      </c>
      <c r="AT67" s="218" t="s">
        <v>51</v>
      </c>
      <c r="AU67" s="218" t="s">
        <v>51</v>
      </c>
      <c r="AV67" s="218" t="s">
        <v>51</v>
      </c>
      <c r="AW67" s="218" t="s">
        <v>51</v>
      </c>
      <c r="AX67" s="218" t="s">
        <v>51</v>
      </c>
      <c r="AY67" s="326">
        <f>SUM(V69:AX69)</f>
        <v>0</v>
      </c>
      <c r="AZ67" s="230">
        <f>SUM(AY67,S69:U69,R67,B67:C69)</f>
        <v>17</v>
      </c>
    </row>
    <row r="68" s="311" customFormat="1" ht="18" customHeight="1" spans="1:52">
      <c r="A68" s="325"/>
      <c r="B68" s="199"/>
      <c r="C68" s="326"/>
      <c r="D68" s="327"/>
      <c r="E68" s="328"/>
      <c r="F68" s="220"/>
      <c r="G68" s="187"/>
      <c r="H68" s="187"/>
      <c r="I68" s="183"/>
      <c r="J68" s="328"/>
      <c r="K68" s="187"/>
      <c r="L68" s="220"/>
      <c r="M68" s="187"/>
      <c r="N68" s="183"/>
      <c r="O68" s="220"/>
      <c r="P68" s="220"/>
      <c r="Q68" s="220"/>
      <c r="R68" s="276"/>
      <c r="S68" s="183"/>
      <c r="T68" s="328"/>
      <c r="U68" s="212">
        <v>5</v>
      </c>
      <c r="V68" s="218" t="s">
        <v>51</v>
      </c>
      <c r="W68" s="218" t="s">
        <v>51</v>
      </c>
      <c r="X68" s="218" t="s">
        <v>51</v>
      </c>
      <c r="Y68" s="218" t="s">
        <v>51</v>
      </c>
      <c r="Z68" s="218" t="s">
        <v>51</v>
      </c>
      <c r="AA68" s="218" t="s">
        <v>51</v>
      </c>
      <c r="AB68" s="218" t="s">
        <v>51</v>
      </c>
      <c r="AC68" s="218" t="s">
        <v>51</v>
      </c>
      <c r="AD68" s="218" t="s">
        <v>51</v>
      </c>
      <c r="AE68" s="218" t="s">
        <v>51</v>
      </c>
      <c r="AF68" s="218" t="s">
        <v>51</v>
      </c>
      <c r="AG68" s="218" t="s">
        <v>51</v>
      </c>
      <c r="AH68" s="218" t="s">
        <v>51</v>
      </c>
      <c r="AI68" s="218" t="s">
        <v>51</v>
      </c>
      <c r="AJ68" s="218" t="s">
        <v>51</v>
      </c>
      <c r="AK68" s="218" t="s">
        <v>51</v>
      </c>
      <c r="AL68" s="218" t="s">
        <v>51</v>
      </c>
      <c r="AM68" s="218" t="s">
        <v>51</v>
      </c>
      <c r="AN68" s="218" t="s">
        <v>51</v>
      </c>
      <c r="AO68" s="218" t="s">
        <v>51</v>
      </c>
      <c r="AP68" s="218" t="s">
        <v>51</v>
      </c>
      <c r="AQ68" s="218" t="s">
        <v>51</v>
      </c>
      <c r="AR68" s="218" t="s">
        <v>51</v>
      </c>
      <c r="AS68" s="218" t="s">
        <v>51</v>
      </c>
      <c r="AT68" s="218" t="s">
        <v>51</v>
      </c>
      <c r="AU68" s="218" t="s">
        <v>51</v>
      </c>
      <c r="AV68" s="218" t="s">
        <v>51</v>
      </c>
      <c r="AW68" s="218" t="s">
        <v>51</v>
      </c>
      <c r="AX68" s="218" t="s">
        <v>51</v>
      </c>
      <c r="AY68" s="326"/>
      <c r="AZ68" s="230"/>
    </row>
    <row r="69" s="311" customFormat="1" ht="18" customHeight="1" spans="1:52">
      <c r="A69" s="329"/>
      <c r="B69" s="183"/>
      <c r="C69" s="210"/>
      <c r="D69" s="330">
        <f>SUM(D67:D68)</f>
        <v>0</v>
      </c>
      <c r="E69" s="330">
        <f t="shared" ref="E69:Q69" si="39">SUM(E67:E68)</f>
        <v>0</v>
      </c>
      <c r="F69" s="330">
        <f t="shared" si="39"/>
        <v>0</v>
      </c>
      <c r="G69" s="331">
        <f t="shared" si="39"/>
        <v>0</v>
      </c>
      <c r="H69" s="331">
        <f t="shared" si="39"/>
        <v>0</v>
      </c>
      <c r="I69" s="331">
        <f t="shared" si="39"/>
        <v>0</v>
      </c>
      <c r="J69" s="330">
        <f t="shared" si="39"/>
        <v>0</v>
      </c>
      <c r="K69" s="331">
        <f t="shared" si="39"/>
        <v>0</v>
      </c>
      <c r="L69" s="330">
        <f t="shared" si="39"/>
        <v>0</v>
      </c>
      <c r="M69" s="331">
        <f t="shared" si="39"/>
        <v>0</v>
      </c>
      <c r="N69" s="331">
        <f t="shared" si="39"/>
        <v>0</v>
      </c>
      <c r="O69" s="330">
        <f t="shared" si="39"/>
        <v>0</v>
      </c>
      <c r="P69" s="330">
        <f t="shared" si="39"/>
        <v>0</v>
      </c>
      <c r="Q69" s="330">
        <f t="shared" si="39"/>
        <v>0</v>
      </c>
      <c r="R69" s="231"/>
      <c r="S69" s="331">
        <f>SUM(S67:S68)</f>
        <v>0</v>
      </c>
      <c r="T69" s="330">
        <f t="shared" ref="S69:AX69" si="40">SUM(T67:T68)</f>
        <v>0</v>
      </c>
      <c r="U69" s="284">
        <f t="shared" si="40"/>
        <v>17</v>
      </c>
      <c r="V69" s="330">
        <f t="shared" si="40"/>
        <v>0</v>
      </c>
      <c r="W69" s="330">
        <f t="shared" si="40"/>
        <v>0</v>
      </c>
      <c r="X69" s="330">
        <f t="shared" si="40"/>
        <v>0</v>
      </c>
      <c r="Y69" s="330">
        <f t="shared" si="40"/>
        <v>0</v>
      </c>
      <c r="Z69" s="330">
        <f t="shared" si="40"/>
        <v>0</v>
      </c>
      <c r="AA69" s="330">
        <f t="shared" si="40"/>
        <v>0</v>
      </c>
      <c r="AB69" s="330">
        <f t="shared" si="40"/>
        <v>0</v>
      </c>
      <c r="AC69" s="330">
        <f t="shared" si="40"/>
        <v>0</v>
      </c>
      <c r="AD69" s="330">
        <f t="shared" si="40"/>
        <v>0</v>
      </c>
      <c r="AE69" s="330">
        <f t="shared" si="40"/>
        <v>0</v>
      </c>
      <c r="AF69" s="330">
        <f t="shared" si="40"/>
        <v>0</v>
      </c>
      <c r="AG69" s="330">
        <f t="shared" si="40"/>
        <v>0</v>
      </c>
      <c r="AH69" s="330">
        <f t="shared" si="40"/>
        <v>0</v>
      </c>
      <c r="AI69" s="330">
        <f t="shared" si="40"/>
        <v>0</v>
      </c>
      <c r="AJ69" s="330">
        <f t="shared" si="40"/>
        <v>0</v>
      </c>
      <c r="AK69" s="330">
        <f t="shared" si="40"/>
        <v>0</v>
      </c>
      <c r="AL69" s="330">
        <f t="shared" si="40"/>
        <v>0</v>
      </c>
      <c r="AM69" s="330">
        <f t="shared" si="40"/>
        <v>0</v>
      </c>
      <c r="AN69" s="330">
        <f t="shared" si="40"/>
        <v>0</v>
      </c>
      <c r="AO69" s="330">
        <f t="shared" si="40"/>
        <v>0</v>
      </c>
      <c r="AP69" s="330">
        <f t="shared" si="40"/>
        <v>0</v>
      </c>
      <c r="AQ69" s="330">
        <f t="shared" si="40"/>
        <v>0</v>
      </c>
      <c r="AR69" s="330">
        <f t="shared" si="40"/>
        <v>0</v>
      </c>
      <c r="AS69" s="330">
        <f t="shared" si="40"/>
        <v>0</v>
      </c>
      <c r="AT69" s="330">
        <f t="shared" si="40"/>
        <v>0</v>
      </c>
      <c r="AU69" s="330">
        <f t="shared" si="40"/>
        <v>0</v>
      </c>
      <c r="AV69" s="330">
        <f t="shared" si="40"/>
        <v>0</v>
      </c>
      <c r="AW69" s="330">
        <f t="shared" si="40"/>
        <v>0</v>
      </c>
      <c r="AX69" s="330">
        <f t="shared" si="40"/>
        <v>0</v>
      </c>
      <c r="AY69" s="210"/>
      <c r="AZ69" s="222"/>
    </row>
    <row r="70" ht="18" customHeight="1" spans="1:52">
      <c r="A70" s="191" t="s">
        <v>74</v>
      </c>
      <c r="B70" s="192"/>
      <c r="C70" s="224"/>
      <c r="D70" s="217"/>
      <c r="E70" s="187"/>
      <c r="F70" s="187"/>
      <c r="G70" s="183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276">
        <f>SUM(LARGE(D72:Q72,{1,2,3,4,5,6,7}))</f>
        <v>0</v>
      </c>
      <c r="S70" s="187">
        <v>12</v>
      </c>
      <c r="T70" s="187"/>
      <c r="U70" s="212">
        <v>12</v>
      </c>
      <c r="V70" s="218" t="s">
        <v>51</v>
      </c>
      <c r="W70" s="218" t="s">
        <v>51</v>
      </c>
      <c r="X70" s="218" t="s">
        <v>51</v>
      </c>
      <c r="Y70" s="218" t="s">
        <v>51</v>
      </c>
      <c r="Z70" s="218" t="s">
        <v>51</v>
      </c>
      <c r="AA70" s="218" t="s">
        <v>51</v>
      </c>
      <c r="AB70" s="218" t="s">
        <v>51</v>
      </c>
      <c r="AC70" s="218" t="s">
        <v>51</v>
      </c>
      <c r="AD70" s="218" t="s">
        <v>51</v>
      </c>
      <c r="AE70" s="218" t="s">
        <v>51</v>
      </c>
      <c r="AF70" s="218" t="s">
        <v>51</v>
      </c>
      <c r="AG70" s="218" t="s">
        <v>51</v>
      </c>
      <c r="AH70" s="218" t="s">
        <v>51</v>
      </c>
      <c r="AI70" s="218" t="s">
        <v>51</v>
      </c>
      <c r="AJ70" s="218" t="s">
        <v>51</v>
      </c>
      <c r="AK70" s="218" t="s">
        <v>51</v>
      </c>
      <c r="AL70" s="218" t="s">
        <v>51</v>
      </c>
      <c r="AM70" s="218" t="s">
        <v>51</v>
      </c>
      <c r="AN70" s="218" t="s">
        <v>51</v>
      </c>
      <c r="AO70" s="218" t="s">
        <v>51</v>
      </c>
      <c r="AP70" s="218" t="s">
        <v>51</v>
      </c>
      <c r="AQ70" s="218" t="s">
        <v>51</v>
      </c>
      <c r="AR70" s="218" t="s">
        <v>51</v>
      </c>
      <c r="AS70" s="218" t="s">
        <v>51</v>
      </c>
      <c r="AT70" s="218" t="s">
        <v>51</v>
      </c>
      <c r="AU70" s="218" t="s">
        <v>51</v>
      </c>
      <c r="AV70" s="218" t="s">
        <v>51</v>
      </c>
      <c r="AW70" s="218" t="s">
        <v>51</v>
      </c>
      <c r="AX70" s="218" t="s">
        <v>51</v>
      </c>
      <c r="AY70" s="326">
        <f>SUM(V72:AX72)</f>
        <v>0</v>
      </c>
      <c r="AZ70" s="230">
        <f>SUM(AY70,S72:U72,R70,B70:C72)</f>
        <v>30</v>
      </c>
    </row>
    <row r="71" s="311" customFormat="1" ht="18" customHeight="1" spans="1:52">
      <c r="A71" s="325"/>
      <c r="B71" s="199"/>
      <c r="C71" s="326"/>
      <c r="D71" s="327"/>
      <c r="E71" s="328"/>
      <c r="F71" s="220"/>
      <c r="G71" s="187"/>
      <c r="H71" s="187"/>
      <c r="I71" s="183"/>
      <c r="J71" s="328"/>
      <c r="K71" s="187"/>
      <c r="L71" s="220"/>
      <c r="M71" s="187"/>
      <c r="N71" s="183"/>
      <c r="O71" s="220"/>
      <c r="P71" s="220"/>
      <c r="Q71" s="220"/>
      <c r="R71" s="276"/>
      <c r="S71" s="183">
        <v>1</v>
      </c>
      <c r="T71" s="328"/>
      <c r="U71" s="212">
        <v>5</v>
      </c>
      <c r="V71" s="218" t="s">
        <v>51</v>
      </c>
      <c r="W71" s="218" t="s">
        <v>51</v>
      </c>
      <c r="X71" s="218" t="s">
        <v>51</v>
      </c>
      <c r="Y71" s="218" t="s">
        <v>51</v>
      </c>
      <c r="Z71" s="218" t="s">
        <v>51</v>
      </c>
      <c r="AA71" s="218" t="s">
        <v>51</v>
      </c>
      <c r="AB71" s="218" t="s">
        <v>51</v>
      </c>
      <c r="AC71" s="218" t="s">
        <v>51</v>
      </c>
      <c r="AD71" s="218" t="s">
        <v>51</v>
      </c>
      <c r="AE71" s="218" t="s">
        <v>51</v>
      </c>
      <c r="AF71" s="218" t="s">
        <v>51</v>
      </c>
      <c r="AG71" s="218" t="s">
        <v>51</v>
      </c>
      <c r="AH71" s="218" t="s">
        <v>51</v>
      </c>
      <c r="AI71" s="218" t="s">
        <v>51</v>
      </c>
      <c r="AJ71" s="218" t="s">
        <v>51</v>
      </c>
      <c r="AK71" s="218" t="s">
        <v>51</v>
      </c>
      <c r="AL71" s="218" t="s">
        <v>51</v>
      </c>
      <c r="AM71" s="218" t="s">
        <v>51</v>
      </c>
      <c r="AN71" s="218" t="s">
        <v>51</v>
      </c>
      <c r="AO71" s="218" t="s">
        <v>51</v>
      </c>
      <c r="AP71" s="218" t="s">
        <v>51</v>
      </c>
      <c r="AQ71" s="218" t="s">
        <v>51</v>
      </c>
      <c r="AR71" s="218" t="s">
        <v>51</v>
      </c>
      <c r="AS71" s="218" t="s">
        <v>51</v>
      </c>
      <c r="AT71" s="218" t="s">
        <v>51</v>
      </c>
      <c r="AU71" s="218" t="s">
        <v>51</v>
      </c>
      <c r="AV71" s="218" t="s">
        <v>51</v>
      </c>
      <c r="AW71" s="218" t="s">
        <v>51</v>
      </c>
      <c r="AX71" s="218" t="s">
        <v>51</v>
      </c>
      <c r="AY71" s="326"/>
      <c r="AZ71" s="230"/>
    </row>
    <row r="72" s="311" customFormat="1" ht="18" customHeight="1" spans="1:52">
      <c r="A72" s="329"/>
      <c r="B72" s="183"/>
      <c r="C72" s="210"/>
      <c r="D72" s="330">
        <f>SUM(D70:D71)</f>
        <v>0</v>
      </c>
      <c r="E72" s="330">
        <f t="shared" ref="E72:Q72" si="41">SUM(E70:E71)</f>
        <v>0</v>
      </c>
      <c r="F72" s="330">
        <f t="shared" si="41"/>
        <v>0</v>
      </c>
      <c r="G72" s="331">
        <f t="shared" si="41"/>
        <v>0</v>
      </c>
      <c r="H72" s="331">
        <f t="shared" si="41"/>
        <v>0</v>
      </c>
      <c r="I72" s="331">
        <f t="shared" si="41"/>
        <v>0</v>
      </c>
      <c r="J72" s="330">
        <f t="shared" si="41"/>
        <v>0</v>
      </c>
      <c r="K72" s="331">
        <f t="shared" si="41"/>
        <v>0</v>
      </c>
      <c r="L72" s="330">
        <f t="shared" si="41"/>
        <v>0</v>
      </c>
      <c r="M72" s="331">
        <f t="shared" si="41"/>
        <v>0</v>
      </c>
      <c r="N72" s="331">
        <f t="shared" si="41"/>
        <v>0</v>
      </c>
      <c r="O72" s="330">
        <f t="shared" si="41"/>
        <v>0</v>
      </c>
      <c r="P72" s="330">
        <f t="shared" si="41"/>
        <v>0</v>
      </c>
      <c r="Q72" s="330">
        <f t="shared" si="41"/>
        <v>0</v>
      </c>
      <c r="R72" s="231"/>
      <c r="S72" s="331">
        <f>SUM(S70:S71)</f>
        <v>13</v>
      </c>
      <c r="T72" s="330">
        <f t="shared" ref="S72:AX72" si="42">SUM(T70:T71)</f>
        <v>0</v>
      </c>
      <c r="U72" s="284">
        <f t="shared" si="42"/>
        <v>17</v>
      </c>
      <c r="V72" s="330">
        <f t="shared" si="42"/>
        <v>0</v>
      </c>
      <c r="W72" s="330">
        <f t="shared" si="42"/>
        <v>0</v>
      </c>
      <c r="X72" s="330">
        <f t="shared" si="42"/>
        <v>0</v>
      </c>
      <c r="Y72" s="330">
        <f t="shared" si="42"/>
        <v>0</v>
      </c>
      <c r="Z72" s="330">
        <f t="shared" si="42"/>
        <v>0</v>
      </c>
      <c r="AA72" s="330">
        <f t="shared" si="42"/>
        <v>0</v>
      </c>
      <c r="AB72" s="330">
        <f t="shared" si="42"/>
        <v>0</v>
      </c>
      <c r="AC72" s="330">
        <f t="shared" si="42"/>
        <v>0</v>
      </c>
      <c r="AD72" s="330">
        <f t="shared" si="42"/>
        <v>0</v>
      </c>
      <c r="AE72" s="330">
        <f t="shared" si="42"/>
        <v>0</v>
      </c>
      <c r="AF72" s="330">
        <f t="shared" si="42"/>
        <v>0</v>
      </c>
      <c r="AG72" s="330">
        <f t="shared" si="42"/>
        <v>0</v>
      </c>
      <c r="AH72" s="330">
        <f t="shared" si="42"/>
        <v>0</v>
      </c>
      <c r="AI72" s="330">
        <f t="shared" si="42"/>
        <v>0</v>
      </c>
      <c r="AJ72" s="330">
        <f t="shared" si="42"/>
        <v>0</v>
      </c>
      <c r="AK72" s="330">
        <f t="shared" si="42"/>
        <v>0</v>
      </c>
      <c r="AL72" s="330">
        <f t="shared" si="42"/>
        <v>0</v>
      </c>
      <c r="AM72" s="330">
        <f t="shared" si="42"/>
        <v>0</v>
      </c>
      <c r="AN72" s="330">
        <f t="shared" si="42"/>
        <v>0</v>
      </c>
      <c r="AO72" s="330">
        <f t="shared" si="42"/>
        <v>0</v>
      </c>
      <c r="AP72" s="330">
        <f t="shared" si="42"/>
        <v>0</v>
      </c>
      <c r="AQ72" s="330">
        <f t="shared" si="42"/>
        <v>0</v>
      </c>
      <c r="AR72" s="330">
        <f t="shared" si="42"/>
        <v>0</v>
      </c>
      <c r="AS72" s="330">
        <f t="shared" si="42"/>
        <v>0</v>
      </c>
      <c r="AT72" s="330">
        <f t="shared" si="42"/>
        <v>0</v>
      </c>
      <c r="AU72" s="330">
        <f t="shared" si="42"/>
        <v>0</v>
      </c>
      <c r="AV72" s="330">
        <f t="shared" si="42"/>
        <v>0</v>
      </c>
      <c r="AW72" s="330">
        <f t="shared" si="42"/>
        <v>0</v>
      </c>
      <c r="AX72" s="330">
        <f t="shared" si="42"/>
        <v>0</v>
      </c>
      <c r="AY72" s="210"/>
      <c r="AZ72" s="222"/>
    </row>
    <row r="73" ht="15" customHeight="1" spans="1:52">
      <c r="A73" s="191" t="s">
        <v>75</v>
      </c>
      <c r="B73" s="192"/>
      <c r="C73" s="224"/>
      <c r="D73" s="217"/>
      <c r="E73" s="187"/>
      <c r="F73" s="187"/>
      <c r="G73" s="183">
        <v>12</v>
      </c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276">
        <f>SUM(LARGE(D75:Q75,{1,2,3,4,5,6,7}))</f>
        <v>60</v>
      </c>
      <c r="S73" s="187">
        <v>12</v>
      </c>
      <c r="T73" s="187"/>
      <c r="U73" s="212">
        <v>12</v>
      </c>
      <c r="V73" s="218" t="s">
        <v>51</v>
      </c>
      <c r="W73" s="218" t="s">
        <v>51</v>
      </c>
      <c r="X73" s="218" t="s">
        <v>51</v>
      </c>
      <c r="Y73" s="218" t="s">
        <v>51</v>
      </c>
      <c r="Z73" s="218" t="s">
        <v>51</v>
      </c>
      <c r="AA73" s="218" t="s">
        <v>51</v>
      </c>
      <c r="AB73" s="218" t="s">
        <v>51</v>
      </c>
      <c r="AC73" s="218" t="s">
        <v>51</v>
      </c>
      <c r="AD73" s="218" t="s">
        <v>51</v>
      </c>
      <c r="AE73" s="218" t="s">
        <v>51</v>
      </c>
      <c r="AF73" s="218" t="s">
        <v>51</v>
      </c>
      <c r="AG73" s="218" t="s">
        <v>51</v>
      </c>
      <c r="AH73" s="218" t="s">
        <v>51</v>
      </c>
      <c r="AI73" s="218" t="s">
        <v>51</v>
      </c>
      <c r="AJ73" s="218" t="s">
        <v>51</v>
      </c>
      <c r="AK73" s="218" t="s">
        <v>51</v>
      </c>
      <c r="AL73" s="218" t="s">
        <v>51</v>
      </c>
      <c r="AM73" s="218" t="s">
        <v>51</v>
      </c>
      <c r="AN73" s="218" t="s">
        <v>51</v>
      </c>
      <c r="AO73" s="218" t="s">
        <v>51</v>
      </c>
      <c r="AP73" s="218" t="s">
        <v>51</v>
      </c>
      <c r="AQ73" s="218" t="s">
        <v>51</v>
      </c>
      <c r="AR73" s="218" t="s">
        <v>51</v>
      </c>
      <c r="AS73" s="218" t="s">
        <v>51</v>
      </c>
      <c r="AT73" s="218" t="s">
        <v>51</v>
      </c>
      <c r="AU73" s="218" t="s">
        <v>51</v>
      </c>
      <c r="AV73" s="218" t="s">
        <v>51</v>
      </c>
      <c r="AW73" s="218" t="s">
        <v>51</v>
      </c>
      <c r="AX73" s="218" t="s">
        <v>51</v>
      </c>
      <c r="AY73" s="326">
        <f>SUM(V75:AX75)</f>
        <v>0</v>
      </c>
      <c r="AZ73" s="230">
        <f>SUM(AY73,S75:U75,R73,B73:C75)</f>
        <v>140</v>
      </c>
    </row>
    <row r="74" ht="13.5" customHeight="1" spans="1:52">
      <c r="A74" s="325"/>
      <c r="B74" s="199"/>
      <c r="C74" s="326"/>
      <c r="D74" s="327"/>
      <c r="E74" s="328"/>
      <c r="F74" s="220"/>
      <c r="G74" s="187">
        <v>48</v>
      </c>
      <c r="H74" s="187"/>
      <c r="I74" s="183"/>
      <c r="J74" s="328"/>
      <c r="K74" s="187"/>
      <c r="L74" s="220"/>
      <c r="M74" s="187"/>
      <c r="N74" s="183"/>
      <c r="O74" s="220"/>
      <c r="P74" s="220"/>
      <c r="Q74" s="220"/>
      <c r="R74" s="276"/>
      <c r="S74" s="183">
        <f>7+34</f>
        <v>41</v>
      </c>
      <c r="T74" s="328"/>
      <c r="U74" s="212">
        <v>15</v>
      </c>
      <c r="V74" s="218" t="s">
        <v>51</v>
      </c>
      <c r="W74" s="218" t="s">
        <v>51</v>
      </c>
      <c r="X74" s="218" t="s">
        <v>51</v>
      </c>
      <c r="Y74" s="218" t="s">
        <v>51</v>
      </c>
      <c r="Z74" s="218" t="s">
        <v>51</v>
      </c>
      <c r="AA74" s="218" t="s">
        <v>51</v>
      </c>
      <c r="AB74" s="218" t="s">
        <v>51</v>
      </c>
      <c r="AC74" s="218" t="s">
        <v>51</v>
      </c>
      <c r="AD74" s="218" t="s">
        <v>51</v>
      </c>
      <c r="AE74" s="218" t="s">
        <v>51</v>
      </c>
      <c r="AF74" s="218" t="s">
        <v>51</v>
      </c>
      <c r="AG74" s="218" t="s">
        <v>51</v>
      </c>
      <c r="AH74" s="218" t="s">
        <v>51</v>
      </c>
      <c r="AI74" s="218" t="s">
        <v>51</v>
      </c>
      <c r="AJ74" s="218" t="s">
        <v>51</v>
      </c>
      <c r="AK74" s="218" t="s">
        <v>51</v>
      </c>
      <c r="AL74" s="218" t="s">
        <v>51</v>
      </c>
      <c r="AM74" s="218" t="s">
        <v>51</v>
      </c>
      <c r="AN74" s="218" t="s">
        <v>51</v>
      </c>
      <c r="AO74" s="218" t="s">
        <v>51</v>
      </c>
      <c r="AP74" s="218" t="s">
        <v>51</v>
      </c>
      <c r="AQ74" s="218" t="s">
        <v>51</v>
      </c>
      <c r="AR74" s="218" t="s">
        <v>51</v>
      </c>
      <c r="AS74" s="218" t="s">
        <v>51</v>
      </c>
      <c r="AT74" s="218" t="s">
        <v>51</v>
      </c>
      <c r="AU74" s="218" t="s">
        <v>51</v>
      </c>
      <c r="AV74" s="218" t="s">
        <v>51</v>
      </c>
      <c r="AW74" s="218" t="s">
        <v>51</v>
      </c>
      <c r="AX74" s="218" t="s">
        <v>51</v>
      </c>
      <c r="AY74" s="326"/>
      <c r="AZ74" s="230"/>
    </row>
    <row r="75" spans="1:52">
      <c r="A75" s="329"/>
      <c r="B75" s="183"/>
      <c r="C75" s="210"/>
      <c r="D75" s="330">
        <f>SUM(D73:D74)</f>
        <v>0</v>
      </c>
      <c r="E75" s="330">
        <f t="shared" ref="E75:Q75" si="43">SUM(E73:E74)</f>
        <v>0</v>
      </c>
      <c r="F75" s="330">
        <f t="shared" si="43"/>
        <v>0</v>
      </c>
      <c r="G75" s="331">
        <f t="shared" si="43"/>
        <v>60</v>
      </c>
      <c r="H75" s="331">
        <f t="shared" si="43"/>
        <v>0</v>
      </c>
      <c r="I75" s="331">
        <f t="shared" si="43"/>
        <v>0</v>
      </c>
      <c r="J75" s="330">
        <f t="shared" si="43"/>
        <v>0</v>
      </c>
      <c r="K75" s="331">
        <f t="shared" si="43"/>
        <v>0</v>
      </c>
      <c r="L75" s="330">
        <f t="shared" si="43"/>
        <v>0</v>
      </c>
      <c r="M75" s="331">
        <f t="shared" si="43"/>
        <v>0</v>
      </c>
      <c r="N75" s="331">
        <f t="shared" si="43"/>
        <v>0</v>
      </c>
      <c r="O75" s="330">
        <f t="shared" si="43"/>
        <v>0</v>
      </c>
      <c r="P75" s="330">
        <f t="shared" si="43"/>
        <v>0</v>
      </c>
      <c r="Q75" s="330">
        <f t="shared" si="43"/>
        <v>0</v>
      </c>
      <c r="R75" s="231"/>
      <c r="S75" s="331">
        <f>T196+SUM(S73:S74)</f>
        <v>53</v>
      </c>
      <c r="T75" s="330">
        <f t="shared" ref="T75:AX75" si="44">SUM(T73:T74)</f>
        <v>0</v>
      </c>
      <c r="U75" s="284">
        <f t="shared" si="44"/>
        <v>27</v>
      </c>
      <c r="V75" s="330">
        <f t="shared" si="44"/>
        <v>0</v>
      </c>
      <c r="W75" s="330">
        <f t="shared" si="44"/>
        <v>0</v>
      </c>
      <c r="X75" s="330">
        <f t="shared" si="44"/>
        <v>0</v>
      </c>
      <c r="Y75" s="330">
        <f t="shared" si="44"/>
        <v>0</v>
      </c>
      <c r="Z75" s="330">
        <f t="shared" si="44"/>
        <v>0</v>
      </c>
      <c r="AA75" s="330">
        <f t="shared" si="44"/>
        <v>0</v>
      </c>
      <c r="AB75" s="330">
        <f t="shared" si="44"/>
        <v>0</v>
      </c>
      <c r="AC75" s="330">
        <f t="shared" si="44"/>
        <v>0</v>
      </c>
      <c r="AD75" s="330">
        <f t="shared" si="44"/>
        <v>0</v>
      </c>
      <c r="AE75" s="330">
        <f t="shared" si="44"/>
        <v>0</v>
      </c>
      <c r="AF75" s="330">
        <f t="shared" si="44"/>
        <v>0</v>
      </c>
      <c r="AG75" s="330">
        <f t="shared" si="44"/>
        <v>0</v>
      </c>
      <c r="AH75" s="330">
        <f t="shared" si="44"/>
        <v>0</v>
      </c>
      <c r="AI75" s="330">
        <f t="shared" si="44"/>
        <v>0</v>
      </c>
      <c r="AJ75" s="330">
        <f t="shared" si="44"/>
        <v>0</v>
      </c>
      <c r="AK75" s="330">
        <f t="shared" si="44"/>
        <v>0</v>
      </c>
      <c r="AL75" s="330">
        <f t="shared" si="44"/>
        <v>0</v>
      </c>
      <c r="AM75" s="330">
        <f t="shared" si="44"/>
        <v>0</v>
      </c>
      <c r="AN75" s="330">
        <f t="shared" si="44"/>
        <v>0</v>
      </c>
      <c r="AO75" s="330">
        <f t="shared" si="44"/>
        <v>0</v>
      </c>
      <c r="AP75" s="330">
        <f t="shared" si="44"/>
        <v>0</v>
      </c>
      <c r="AQ75" s="330">
        <f t="shared" si="44"/>
        <v>0</v>
      </c>
      <c r="AR75" s="330">
        <f t="shared" si="44"/>
        <v>0</v>
      </c>
      <c r="AS75" s="330">
        <f t="shared" si="44"/>
        <v>0</v>
      </c>
      <c r="AT75" s="330">
        <f t="shared" si="44"/>
        <v>0</v>
      </c>
      <c r="AU75" s="330">
        <f t="shared" si="44"/>
        <v>0</v>
      </c>
      <c r="AV75" s="330">
        <f t="shared" si="44"/>
        <v>0</v>
      </c>
      <c r="AW75" s="330">
        <f t="shared" si="44"/>
        <v>0</v>
      </c>
      <c r="AX75" s="330">
        <f t="shared" si="44"/>
        <v>0</v>
      </c>
      <c r="AY75" s="210"/>
      <c r="AZ75" s="222"/>
    </row>
    <row r="76" ht="18" customHeight="1" spans="1:52">
      <c r="A76" s="191" t="s">
        <v>76</v>
      </c>
      <c r="B76" s="192"/>
      <c r="C76" s="224"/>
      <c r="D76" s="217"/>
      <c r="E76" s="187"/>
      <c r="F76" s="187"/>
      <c r="G76" s="183">
        <v>12</v>
      </c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276">
        <f>SUM(LARGE(D78:Q78,{1,2,3,4,5,6,7}))</f>
        <v>326</v>
      </c>
      <c r="S76" s="187">
        <v>18</v>
      </c>
      <c r="T76" s="187"/>
      <c r="U76" s="212">
        <v>12</v>
      </c>
      <c r="V76" s="218" t="s">
        <v>51</v>
      </c>
      <c r="W76" s="218" t="s">
        <v>51</v>
      </c>
      <c r="X76" s="218" t="s">
        <v>51</v>
      </c>
      <c r="Y76" s="218" t="s">
        <v>51</v>
      </c>
      <c r="Z76" s="218" t="s">
        <v>51</v>
      </c>
      <c r="AA76" s="218" t="s">
        <v>51</v>
      </c>
      <c r="AB76" s="218" t="s">
        <v>51</v>
      </c>
      <c r="AC76" s="218" t="s">
        <v>51</v>
      </c>
      <c r="AD76" s="218" t="s">
        <v>51</v>
      </c>
      <c r="AE76" s="218">
        <v>24</v>
      </c>
      <c r="AF76" s="218">
        <v>15</v>
      </c>
      <c r="AG76" s="218" t="s">
        <v>51</v>
      </c>
      <c r="AH76" s="218" t="s">
        <v>51</v>
      </c>
      <c r="AI76" s="218" t="s">
        <v>51</v>
      </c>
      <c r="AJ76" s="218" t="s">
        <v>51</v>
      </c>
      <c r="AK76" s="218">
        <v>24</v>
      </c>
      <c r="AL76" s="218" t="s">
        <v>51</v>
      </c>
      <c r="AM76" s="218" t="s">
        <v>51</v>
      </c>
      <c r="AN76" s="218" t="s">
        <v>51</v>
      </c>
      <c r="AO76" s="218">
        <v>48.3</v>
      </c>
      <c r="AP76" s="218" t="s">
        <v>51</v>
      </c>
      <c r="AQ76" s="218" t="s">
        <v>51</v>
      </c>
      <c r="AR76" s="218" t="s">
        <v>51</v>
      </c>
      <c r="AS76" s="218" t="s">
        <v>51</v>
      </c>
      <c r="AT76" s="218" t="s">
        <v>51</v>
      </c>
      <c r="AU76" s="218" t="s">
        <v>51</v>
      </c>
      <c r="AV76" s="218" t="s">
        <v>51</v>
      </c>
      <c r="AW76" s="218" t="s">
        <v>51</v>
      </c>
      <c r="AX76" s="218" t="s">
        <v>51</v>
      </c>
      <c r="AY76" s="326">
        <f>SUM(V78:AX78)</f>
        <v>197.3</v>
      </c>
      <c r="AZ76" s="230">
        <f>SUM(AY76,S78:U78,R76,B76:C78)</f>
        <v>584.8</v>
      </c>
    </row>
    <row r="77" s="311" customFormat="1" ht="18" customHeight="1" spans="1:52">
      <c r="A77" s="325"/>
      <c r="B77" s="199"/>
      <c r="C77" s="326"/>
      <c r="D77" s="327"/>
      <c r="E77" s="328"/>
      <c r="F77" s="220"/>
      <c r="G77" s="187">
        <v>314</v>
      </c>
      <c r="H77" s="187"/>
      <c r="I77" s="183"/>
      <c r="J77" s="328"/>
      <c r="K77" s="187"/>
      <c r="L77" s="220"/>
      <c r="M77" s="187"/>
      <c r="N77" s="183"/>
      <c r="O77" s="220"/>
      <c r="P77" s="220"/>
      <c r="Q77" s="220"/>
      <c r="R77" s="276"/>
      <c r="S77" s="183">
        <f>1.5+15</f>
        <v>16.5</v>
      </c>
      <c r="T77" s="328"/>
      <c r="U77" s="212">
        <v>15</v>
      </c>
      <c r="V77" s="218" t="s">
        <v>51</v>
      </c>
      <c r="W77" s="218" t="s">
        <v>51</v>
      </c>
      <c r="X77" s="218" t="s">
        <v>51</v>
      </c>
      <c r="Y77" s="218" t="s">
        <v>51</v>
      </c>
      <c r="Z77" s="218" t="s">
        <v>51</v>
      </c>
      <c r="AA77" s="218" t="s">
        <v>51</v>
      </c>
      <c r="AB77" s="218" t="s">
        <v>51</v>
      </c>
      <c r="AC77" s="218" t="s">
        <v>51</v>
      </c>
      <c r="AD77" s="218" t="s">
        <v>51</v>
      </c>
      <c r="AE77" s="218">
        <v>32</v>
      </c>
      <c r="AF77" s="218">
        <v>16</v>
      </c>
      <c r="AG77" s="218" t="s">
        <v>51</v>
      </c>
      <c r="AH77" s="218" t="s">
        <v>51</v>
      </c>
      <c r="AI77" s="218" t="s">
        <v>51</v>
      </c>
      <c r="AJ77" s="218" t="s">
        <v>51</v>
      </c>
      <c r="AK77" s="218">
        <v>32</v>
      </c>
      <c r="AL77" s="218" t="s">
        <v>51</v>
      </c>
      <c r="AM77" s="218" t="s">
        <v>51</v>
      </c>
      <c r="AN77" s="218" t="s">
        <v>51</v>
      </c>
      <c r="AO77" s="218">
        <v>6</v>
      </c>
      <c r="AP77" s="218" t="s">
        <v>51</v>
      </c>
      <c r="AQ77" s="218" t="s">
        <v>51</v>
      </c>
      <c r="AR77" s="218" t="s">
        <v>51</v>
      </c>
      <c r="AS77" s="218" t="s">
        <v>51</v>
      </c>
      <c r="AT77" s="218" t="s">
        <v>51</v>
      </c>
      <c r="AU77" s="218" t="s">
        <v>51</v>
      </c>
      <c r="AV77" s="218" t="s">
        <v>51</v>
      </c>
      <c r="AW77" s="218" t="s">
        <v>51</v>
      </c>
      <c r="AX77" s="218" t="s">
        <v>51</v>
      </c>
      <c r="AY77" s="326"/>
      <c r="AZ77" s="230"/>
    </row>
    <row r="78" s="311" customFormat="1" ht="18" customHeight="1" spans="1:52">
      <c r="A78" s="329"/>
      <c r="B78" s="183"/>
      <c r="C78" s="210"/>
      <c r="D78" s="330">
        <f>SUM(D76:D77)</f>
        <v>0</v>
      </c>
      <c r="E78" s="330">
        <f t="shared" ref="E78:Q78" si="45">SUM(E76:E77)</f>
        <v>0</v>
      </c>
      <c r="F78" s="330">
        <f t="shared" si="45"/>
        <v>0</v>
      </c>
      <c r="G78" s="331">
        <f t="shared" si="45"/>
        <v>326</v>
      </c>
      <c r="H78" s="331">
        <f t="shared" si="45"/>
        <v>0</v>
      </c>
      <c r="I78" s="331">
        <f t="shared" si="45"/>
        <v>0</v>
      </c>
      <c r="J78" s="330">
        <f t="shared" si="45"/>
        <v>0</v>
      </c>
      <c r="K78" s="331">
        <f t="shared" si="45"/>
        <v>0</v>
      </c>
      <c r="L78" s="330">
        <f t="shared" si="45"/>
        <v>0</v>
      </c>
      <c r="M78" s="331">
        <f t="shared" si="45"/>
        <v>0</v>
      </c>
      <c r="N78" s="331">
        <f t="shared" si="45"/>
        <v>0</v>
      </c>
      <c r="O78" s="330">
        <f t="shared" si="45"/>
        <v>0</v>
      </c>
      <c r="P78" s="330">
        <f t="shared" si="45"/>
        <v>0</v>
      </c>
      <c r="Q78" s="330">
        <f t="shared" si="45"/>
        <v>0</v>
      </c>
      <c r="R78" s="231"/>
      <c r="S78" s="331">
        <f>SUM(S76:S77)</f>
        <v>34.5</v>
      </c>
      <c r="T78" s="330">
        <f t="shared" ref="S78:AX78" si="46">SUM(T76:T77)</f>
        <v>0</v>
      </c>
      <c r="U78" s="284">
        <f t="shared" si="46"/>
        <v>27</v>
      </c>
      <c r="V78" s="330">
        <f t="shared" si="46"/>
        <v>0</v>
      </c>
      <c r="W78" s="330">
        <f t="shared" si="46"/>
        <v>0</v>
      </c>
      <c r="X78" s="330">
        <f t="shared" si="46"/>
        <v>0</v>
      </c>
      <c r="Y78" s="330">
        <f t="shared" si="46"/>
        <v>0</v>
      </c>
      <c r="Z78" s="330">
        <f t="shared" si="46"/>
        <v>0</v>
      </c>
      <c r="AA78" s="330">
        <f t="shared" si="46"/>
        <v>0</v>
      </c>
      <c r="AB78" s="330">
        <f t="shared" si="46"/>
        <v>0</v>
      </c>
      <c r="AC78" s="330">
        <f t="shared" si="46"/>
        <v>0</v>
      </c>
      <c r="AD78" s="330">
        <f t="shared" si="46"/>
        <v>0</v>
      </c>
      <c r="AE78" s="330">
        <f t="shared" si="46"/>
        <v>56</v>
      </c>
      <c r="AF78" s="330">
        <f t="shared" si="46"/>
        <v>31</v>
      </c>
      <c r="AG78" s="330">
        <f t="shared" si="46"/>
        <v>0</v>
      </c>
      <c r="AH78" s="330">
        <f t="shared" si="46"/>
        <v>0</v>
      </c>
      <c r="AI78" s="330">
        <f t="shared" si="46"/>
        <v>0</v>
      </c>
      <c r="AJ78" s="330">
        <f t="shared" si="46"/>
        <v>0</v>
      </c>
      <c r="AK78" s="330">
        <f t="shared" si="46"/>
        <v>56</v>
      </c>
      <c r="AL78" s="330">
        <f t="shared" si="46"/>
        <v>0</v>
      </c>
      <c r="AM78" s="330">
        <f t="shared" si="46"/>
        <v>0</v>
      </c>
      <c r="AN78" s="330">
        <f t="shared" si="46"/>
        <v>0</v>
      </c>
      <c r="AO78" s="330">
        <f t="shared" si="46"/>
        <v>54.3</v>
      </c>
      <c r="AP78" s="330">
        <f t="shared" si="46"/>
        <v>0</v>
      </c>
      <c r="AQ78" s="330">
        <f t="shared" si="46"/>
        <v>0</v>
      </c>
      <c r="AR78" s="330">
        <f t="shared" si="46"/>
        <v>0</v>
      </c>
      <c r="AS78" s="330">
        <f t="shared" si="46"/>
        <v>0</v>
      </c>
      <c r="AT78" s="330">
        <f t="shared" si="46"/>
        <v>0</v>
      </c>
      <c r="AU78" s="330">
        <f t="shared" si="46"/>
        <v>0</v>
      </c>
      <c r="AV78" s="330">
        <f t="shared" si="46"/>
        <v>0</v>
      </c>
      <c r="AW78" s="330">
        <f t="shared" si="46"/>
        <v>0</v>
      </c>
      <c r="AX78" s="330">
        <f t="shared" si="46"/>
        <v>0</v>
      </c>
      <c r="AY78" s="210"/>
      <c r="AZ78" s="222"/>
    </row>
    <row r="79" ht="18" customHeight="1" spans="1:52">
      <c r="A79" s="191" t="s">
        <v>77</v>
      </c>
      <c r="B79" s="192"/>
      <c r="C79" s="224"/>
      <c r="D79" s="217"/>
      <c r="E79" s="187"/>
      <c r="F79" s="187"/>
      <c r="G79" s="183"/>
      <c r="H79" s="187"/>
      <c r="I79" s="187"/>
      <c r="J79" s="187"/>
      <c r="K79" s="187"/>
      <c r="L79" s="187"/>
      <c r="M79" s="187"/>
      <c r="N79" s="187">
        <v>12</v>
      </c>
      <c r="O79" s="187"/>
      <c r="P79" s="187"/>
      <c r="Q79" s="187"/>
      <c r="R79" s="276">
        <f>SUM(LARGE(D81:Q81,{1,2,3,4,5,6,7}))</f>
        <v>19</v>
      </c>
      <c r="S79" s="187">
        <v>24</v>
      </c>
      <c r="T79" s="187"/>
      <c r="U79" s="212">
        <v>12</v>
      </c>
      <c r="V79" s="218" t="s">
        <v>51</v>
      </c>
      <c r="W79" s="218" t="s">
        <v>51</v>
      </c>
      <c r="X79" s="218" t="s">
        <v>51</v>
      </c>
      <c r="Y79" s="218">
        <v>50</v>
      </c>
      <c r="Z79" s="218" t="s">
        <v>51</v>
      </c>
      <c r="AA79" s="218" t="s">
        <v>51</v>
      </c>
      <c r="AB79" s="218" t="s">
        <v>51</v>
      </c>
      <c r="AC79" s="218" t="s">
        <v>51</v>
      </c>
      <c r="AD79" s="218" t="s">
        <v>51</v>
      </c>
      <c r="AE79" s="218" t="s">
        <v>51</v>
      </c>
      <c r="AF79" s="218" t="s">
        <v>51</v>
      </c>
      <c r="AG79" s="218" t="s">
        <v>51</v>
      </c>
      <c r="AH79" s="218" t="s">
        <v>51</v>
      </c>
      <c r="AI79" s="218" t="s">
        <v>51</v>
      </c>
      <c r="AJ79" s="218" t="s">
        <v>51</v>
      </c>
      <c r="AK79" s="218">
        <v>635</v>
      </c>
      <c r="AL79" s="218">
        <v>4</v>
      </c>
      <c r="AM79" s="218" t="s">
        <v>51</v>
      </c>
      <c r="AN79" s="218" t="s">
        <v>51</v>
      </c>
      <c r="AO79" s="218" t="s">
        <v>51</v>
      </c>
      <c r="AP79" s="218" t="s">
        <v>51</v>
      </c>
      <c r="AQ79" s="218" t="s">
        <v>51</v>
      </c>
      <c r="AR79" s="218" t="s">
        <v>51</v>
      </c>
      <c r="AS79" s="218" t="s">
        <v>51</v>
      </c>
      <c r="AT79" s="218" t="s">
        <v>51</v>
      </c>
      <c r="AU79" s="218" t="s">
        <v>51</v>
      </c>
      <c r="AV79" s="218" t="s">
        <v>51</v>
      </c>
      <c r="AW79" s="218" t="s">
        <v>51</v>
      </c>
      <c r="AX79" s="218" t="s">
        <v>51</v>
      </c>
      <c r="AY79" s="326">
        <f>SUM(V81:AX81)</f>
        <v>777</v>
      </c>
      <c r="AZ79" s="230">
        <f>SUM(AY79,S81:U81,R79,B79:C81)</f>
        <v>970.5</v>
      </c>
    </row>
    <row r="80" s="311" customFormat="1" ht="18" customHeight="1" spans="1:52">
      <c r="A80" s="325"/>
      <c r="B80" s="199"/>
      <c r="C80" s="326"/>
      <c r="D80" s="327"/>
      <c r="E80" s="328"/>
      <c r="F80" s="220"/>
      <c r="G80" s="187"/>
      <c r="H80" s="187"/>
      <c r="I80" s="183"/>
      <c r="J80" s="328"/>
      <c r="K80" s="187"/>
      <c r="L80" s="220"/>
      <c r="M80" s="187"/>
      <c r="N80" s="183">
        <v>7</v>
      </c>
      <c r="O80" s="220"/>
      <c r="P80" s="220"/>
      <c r="Q80" s="220"/>
      <c r="R80" s="276"/>
      <c r="S80" s="183">
        <f>68.5+55</f>
        <v>123.5</v>
      </c>
      <c r="T80" s="328"/>
      <c r="U80" s="212">
        <v>15</v>
      </c>
      <c r="V80" s="218" t="s">
        <v>51</v>
      </c>
      <c r="W80" s="218" t="s">
        <v>51</v>
      </c>
      <c r="X80" s="218" t="s">
        <v>51</v>
      </c>
      <c r="Y80" s="218">
        <v>32</v>
      </c>
      <c r="Z80" s="218" t="s">
        <v>51</v>
      </c>
      <c r="AA80" s="218" t="s">
        <v>51</v>
      </c>
      <c r="AB80" s="218" t="s">
        <v>51</v>
      </c>
      <c r="AC80" s="218" t="s">
        <v>51</v>
      </c>
      <c r="AD80" s="218" t="s">
        <v>51</v>
      </c>
      <c r="AE80" s="218" t="s">
        <v>51</v>
      </c>
      <c r="AF80" s="218" t="s">
        <v>51</v>
      </c>
      <c r="AG80" s="218" t="s">
        <v>51</v>
      </c>
      <c r="AH80" s="218" t="s">
        <v>51</v>
      </c>
      <c r="AI80" s="218" t="s">
        <v>51</v>
      </c>
      <c r="AJ80" s="218" t="s">
        <v>51</v>
      </c>
      <c r="AK80" s="218">
        <v>40</v>
      </c>
      <c r="AL80" s="218">
        <v>16</v>
      </c>
      <c r="AM80" s="218" t="s">
        <v>51</v>
      </c>
      <c r="AN80" s="218" t="s">
        <v>51</v>
      </c>
      <c r="AO80" s="218" t="s">
        <v>51</v>
      </c>
      <c r="AP80" s="218" t="s">
        <v>51</v>
      </c>
      <c r="AQ80" s="218" t="s">
        <v>51</v>
      </c>
      <c r="AR80" s="218" t="s">
        <v>51</v>
      </c>
      <c r="AS80" s="218" t="s">
        <v>51</v>
      </c>
      <c r="AT80" s="218" t="s">
        <v>51</v>
      </c>
      <c r="AU80" s="218" t="s">
        <v>51</v>
      </c>
      <c r="AV80" s="218" t="s">
        <v>51</v>
      </c>
      <c r="AW80" s="218" t="s">
        <v>51</v>
      </c>
      <c r="AX80" s="218" t="s">
        <v>51</v>
      </c>
      <c r="AY80" s="326"/>
      <c r="AZ80" s="230"/>
    </row>
    <row r="81" s="311" customFormat="1" ht="18" customHeight="1" spans="1:52">
      <c r="A81" s="329"/>
      <c r="B81" s="183"/>
      <c r="C81" s="210"/>
      <c r="D81" s="330">
        <f>SUM(D79:D80)</f>
        <v>0</v>
      </c>
      <c r="E81" s="330">
        <f t="shared" ref="E81:Q81" si="47">SUM(E79:E80)</f>
        <v>0</v>
      </c>
      <c r="F81" s="330">
        <f t="shared" si="47"/>
        <v>0</v>
      </c>
      <c r="G81" s="331">
        <f t="shared" si="47"/>
        <v>0</v>
      </c>
      <c r="H81" s="331">
        <f t="shared" si="47"/>
        <v>0</v>
      </c>
      <c r="I81" s="331">
        <f t="shared" si="47"/>
        <v>0</v>
      </c>
      <c r="J81" s="330">
        <f t="shared" si="47"/>
        <v>0</v>
      </c>
      <c r="K81" s="331">
        <f t="shared" si="47"/>
        <v>0</v>
      </c>
      <c r="L81" s="330">
        <f t="shared" si="47"/>
        <v>0</v>
      </c>
      <c r="M81" s="331">
        <f t="shared" si="47"/>
        <v>0</v>
      </c>
      <c r="N81" s="331">
        <f t="shared" si="47"/>
        <v>19</v>
      </c>
      <c r="O81" s="330">
        <f t="shared" si="47"/>
        <v>0</v>
      </c>
      <c r="P81" s="330">
        <f t="shared" si="47"/>
        <v>0</v>
      </c>
      <c r="Q81" s="330">
        <f t="shared" si="47"/>
        <v>0</v>
      </c>
      <c r="R81" s="231"/>
      <c r="S81" s="331">
        <f>SUM(S79:S80)</f>
        <v>147.5</v>
      </c>
      <c r="T81" s="330">
        <f t="shared" ref="S81:AX81" si="48">SUM(T79:T80)</f>
        <v>0</v>
      </c>
      <c r="U81" s="284">
        <f t="shared" si="48"/>
        <v>27</v>
      </c>
      <c r="V81" s="330">
        <f t="shared" si="48"/>
        <v>0</v>
      </c>
      <c r="W81" s="330">
        <f t="shared" si="48"/>
        <v>0</v>
      </c>
      <c r="X81" s="330">
        <f t="shared" si="48"/>
        <v>0</v>
      </c>
      <c r="Y81" s="330">
        <f t="shared" si="48"/>
        <v>82</v>
      </c>
      <c r="Z81" s="330">
        <f t="shared" si="48"/>
        <v>0</v>
      </c>
      <c r="AA81" s="330">
        <f t="shared" si="48"/>
        <v>0</v>
      </c>
      <c r="AB81" s="330">
        <f t="shared" si="48"/>
        <v>0</v>
      </c>
      <c r="AC81" s="330">
        <f t="shared" si="48"/>
        <v>0</v>
      </c>
      <c r="AD81" s="330">
        <f t="shared" si="48"/>
        <v>0</v>
      </c>
      <c r="AE81" s="330">
        <f t="shared" si="48"/>
        <v>0</v>
      </c>
      <c r="AF81" s="330">
        <f t="shared" si="48"/>
        <v>0</v>
      </c>
      <c r="AG81" s="330">
        <f t="shared" si="48"/>
        <v>0</v>
      </c>
      <c r="AH81" s="330">
        <f t="shared" si="48"/>
        <v>0</v>
      </c>
      <c r="AI81" s="330">
        <f t="shared" si="48"/>
        <v>0</v>
      </c>
      <c r="AJ81" s="330">
        <f t="shared" si="48"/>
        <v>0</v>
      </c>
      <c r="AK81" s="330">
        <f t="shared" si="48"/>
        <v>675</v>
      </c>
      <c r="AL81" s="330">
        <f t="shared" si="48"/>
        <v>20</v>
      </c>
      <c r="AM81" s="330">
        <f t="shared" si="48"/>
        <v>0</v>
      </c>
      <c r="AN81" s="330">
        <f t="shared" si="48"/>
        <v>0</v>
      </c>
      <c r="AO81" s="330">
        <f t="shared" si="48"/>
        <v>0</v>
      </c>
      <c r="AP81" s="330">
        <f t="shared" si="48"/>
        <v>0</v>
      </c>
      <c r="AQ81" s="330">
        <f t="shared" si="48"/>
        <v>0</v>
      </c>
      <c r="AR81" s="330">
        <f t="shared" si="48"/>
        <v>0</v>
      </c>
      <c r="AS81" s="330">
        <f t="shared" si="48"/>
        <v>0</v>
      </c>
      <c r="AT81" s="330">
        <f t="shared" si="48"/>
        <v>0</v>
      </c>
      <c r="AU81" s="330">
        <f t="shared" si="48"/>
        <v>0</v>
      </c>
      <c r="AV81" s="330">
        <f t="shared" si="48"/>
        <v>0</v>
      </c>
      <c r="AW81" s="330">
        <f t="shared" si="48"/>
        <v>0</v>
      </c>
      <c r="AX81" s="330">
        <f t="shared" si="48"/>
        <v>0</v>
      </c>
      <c r="AY81" s="210"/>
      <c r="AZ81" s="222"/>
    </row>
    <row r="82" ht="18" customHeight="1" spans="1:52">
      <c r="A82" s="191" t="s">
        <v>78</v>
      </c>
      <c r="B82" s="192"/>
      <c r="C82" s="224"/>
      <c r="D82" s="217"/>
      <c r="E82" s="187"/>
      <c r="F82" s="187"/>
      <c r="G82" s="183">
        <v>12</v>
      </c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276">
        <f>SUM(LARGE(D84:Q84,{1,2,3,4,5,6,7}))</f>
        <v>198</v>
      </c>
      <c r="S82" s="187">
        <v>18</v>
      </c>
      <c r="T82" s="187"/>
      <c r="U82" s="212">
        <v>12</v>
      </c>
      <c r="V82" s="218" t="s">
        <v>51</v>
      </c>
      <c r="W82" s="218" t="s">
        <v>51</v>
      </c>
      <c r="X82" s="218" t="s">
        <v>51</v>
      </c>
      <c r="Y82" s="218" t="s">
        <v>51</v>
      </c>
      <c r="Z82" s="218" t="s">
        <v>51</v>
      </c>
      <c r="AA82" s="218" t="s">
        <v>51</v>
      </c>
      <c r="AB82" s="218" t="s">
        <v>51</v>
      </c>
      <c r="AC82" s="218" t="s">
        <v>51</v>
      </c>
      <c r="AD82" s="218" t="s">
        <v>51</v>
      </c>
      <c r="AE82" s="218" t="s">
        <v>51</v>
      </c>
      <c r="AF82" s="218" t="s">
        <v>51</v>
      </c>
      <c r="AG82" s="218" t="s">
        <v>51</v>
      </c>
      <c r="AH82" s="218" t="s">
        <v>51</v>
      </c>
      <c r="AI82" s="218" t="s">
        <v>51</v>
      </c>
      <c r="AJ82" s="218" t="s">
        <v>51</v>
      </c>
      <c r="AK82" s="218" t="s">
        <v>51</v>
      </c>
      <c r="AL82" s="218" t="s">
        <v>51</v>
      </c>
      <c r="AM82" s="218" t="s">
        <v>51</v>
      </c>
      <c r="AN82" s="218" t="s">
        <v>51</v>
      </c>
      <c r="AO82" s="218">
        <v>78</v>
      </c>
      <c r="AP82" s="218" t="s">
        <v>51</v>
      </c>
      <c r="AQ82" s="218" t="s">
        <v>51</v>
      </c>
      <c r="AR82" s="218" t="s">
        <v>51</v>
      </c>
      <c r="AS82" s="218" t="s">
        <v>51</v>
      </c>
      <c r="AT82" s="218" t="s">
        <v>51</v>
      </c>
      <c r="AU82" s="218" t="s">
        <v>51</v>
      </c>
      <c r="AV82" s="218" t="s">
        <v>51</v>
      </c>
      <c r="AW82" s="218" t="s">
        <v>51</v>
      </c>
      <c r="AX82" s="218" t="s">
        <v>51</v>
      </c>
      <c r="AY82" s="326">
        <f>SUM(V84:AX84)</f>
        <v>100</v>
      </c>
      <c r="AZ82" s="230">
        <f>SUM(AY82,S84:U84,R82,B82:C84)</f>
        <v>359.5</v>
      </c>
    </row>
    <row r="83" s="311" customFormat="1" ht="18" customHeight="1" spans="1:52">
      <c r="A83" s="325"/>
      <c r="B83" s="199"/>
      <c r="C83" s="326"/>
      <c r="D83" s="327"/>
      <c r="E83" s="328"/>
      <c r="F83" s="220"/>
      <c r="G83" s="187">
        <v>186</v>
      </c>
      <c r="H83" s="187"/>
      <c r="I83" s="183"/>
      <c r="J83" s="328"/>
      <c r="K83" s="187"/>
      <c r="L83" s="220"/>
      <c r="M83" s="187"/>
      <c r="N83" s="183"/>
      <c r="O83" s="220"/>
      <c r="P83" s="220"/>
      <c r="Q83" s="220"/>
      <c r="R83" s="276"/>
      <c r="S83" s="183">
        <v>21.5</v>
      </c>
      <c r="T83" s="328"/>
      <c r="U83" s="212">
        <v>10</v>
      </c>
      <c r="V83" s="218" t="s">
        <v>51</v>
      </c>
      <c r="W83" s="218" t="s">
        <v>51</v>
      </c>
      <c r="X83" s="218" t="s">
        <v>51</v>
      </c>
      <c r="Y83" s="218" t="s">
        <v>51</v>
      </c>
      <c r="Z83" s="218" t="s">
        <v>51</v>
      </c>
      <c r="AA83" s="218" t="s">
        <v>51</v>
      </c>
      <c r="AB83" s="218" t="s">
        <v>51</v>
      </c>
      <c r="AC83" s="218" t="s">
        <v>51</v>
      </c>
      <c r="AD83" s="218" t="s">
        <v>51</v>
      </c>
      <c r="AE83" s="218" t="s">
        <v>51</v>
      </c>
      <c r="AF83" s="218" t="s">
        <v>51</v>
      </c>
      <c r="AG83" s="218" t="s">
        <v>51</v>
      </c>
      <c r="AH83" s="218" t="s">
        <v>51</v>
      </c>
      <c r="AI83" s="218" t="s">
        <v>51</v>
      </c>
      <c r="AJ83" s="218" t="s">
        <v>51</v>
      </c>
      <c r="AK83" s="218" t="s">
        <v>51</v>
      </c>
      <c r="AL83" s="218" t="s">
        <v>51</v>
      </c>
      <c r="AM83" s="218" t="s">
        <v>51</v>
      </c>
      <c r="AN83" s="218" t="s">
        <v>51</v>
      </c>
      <c r="AO83" s="218">
        <v>22</v>
      </c>
      <c r="AP83" s="218" t="s">
        <v>51</v>
      </c>
      <c r="AQ83" s="218" t="s">
        <v>51</v>
      </c>
      <c r="AR83" s="218" t="s">
        <v>51</v>
      </c>
      <c r="AS83" s="218" t="s">
        <v>51</v>
      </c>
      <c r="AT83" s="218" t="s">
        <v>51</v>
      </c>
      <c r="AU83" s="218" t="s">
        <v>51</v>
      </c>
      <c r="AV83" s="218" t="s">
        <v>51</v>
      </c>
      <c r="AW83" s="218" t="s">
        <v>51</v>
      </c>
      <c r="AX83" s="218" t="s">
        <v>51</v>
      </c>
      <c r="AY83" s="326"/>
      <c r="AZ83" s="230"/>
    </row>
    <row r="84" s="311" customFormat="1" ht="18" customHeight="1" spans="1:52">
      <c r="A84" s="329"/>
      <c r="B84" s="183"/>
      <c r="C84" s="210"/>
      <c r="D84" s="330">
        <f>SUM(D82:D83)</f>
        <v>0</v>
      </c>
      <c r="E84" s="330">
        <f t="shared" ref="E84:Q84" si="49">SUM(E82:E83)</f>
        <v>0</v>
      </c>
      <c r="F84" s="330">
        <f t="shared" si="49"/>
        <v>0</v>
      </c>
      <c r="G84" s="331">
        <f t="shared" si="49"/>
        <v>198</v>
      </c>
      <c r="H84" s="331">
        <f t="shared" si="49"/>
        <v>0</v>
      </c>
      <c r="I84" s="331">
        <f t="shared" si="49"/>
        <v>0</v>
      </c>
      <c r="J84" s="330">
        <f t="shared" si="49"/>
        <v>0</v>
      </c>
      <c r="K84" s="331">
        <f t="shared" si="49"/>
        <v>0</v>
      </c>
      <c r="L84" s="330">
        <f t="shared" si="49"/>
        <v>0</v>
      </c>
      <c r="M84" s="331">
        <f t="shared" si="49"/>
        <v>0</v>
      </c>
      <c r="N84" s="331">
        <f t="shared" si="49"/>
        <v>0</v>
      </c>
      <c r="O84" s="330">
        <f t="shared" si="49"/>
        <v>0</v>
      </c>
      <c r="P84" s="330">
        <f t="shared" si="49"/>
        <v>0</v>
      </c>
      <c r="Q84" s="330">
        <f t="shared" si="49"/>
        <v>0</v>
      </c>
      <c r="R84" s="231"/>
      <c r="S84" s="331">
        <f>SUM(S82:S83)</f>
        <v>39.5</v>
      </c>
      <c r="T84" s="330">
        <f t="shared" ref="S84:AX84" si="50">SUM(T82:T83)</f>
        <v>0</v>
      </c>
      <c r="U84" s="284">
        <f t="shared" si="50"/>
        <v>22</v>
      </c>
      <c r="V84" s="330">
        <f t="shared" si="50"/>
        <v>0</v>
      </c>
      <c r="W84" s="330">
        <f t="shared" si="50"/>
        <v>0</v>
      </c>
      <c r="X84" s="330">
        <f t="shared" si="50"/>
        <v>0</v>
      </c>
      <c r="Y84" s="330">
        <f t="shared" si="50"/>
        <v>0</v>
      </c>
      <c r="Z84" s="330">
        <f t="shared" si="50"/>
        <v>0</v>
      </c>
      <c r="AA84" s="330">
        <f t="shared" si="50"/>
        <v>0</v>
      </c>
      <c r="AB84" s="330">
        <f t="shared" si="50"/>
        <v>0</v>
      </c>
      <c r="AC84" s="330">
        <f t="shared" si="50"/>
        <v>0</v>
      </c>
      <c r="AD84" s="330">
        <f t="shared" si="50"/>
        <v>0</v>
      </c>
      <c r="AE84" s="330">
        <f t="shared" si="50"/>
        <v>0</v>
      </c>
      <c r="AF84" s="330">
        <f t="shared" si="50"/>
        <v>0</v>
      </c>
      <c r="AG84" s="330">
        <f t="shared" si="50"/>
        <v>0</v>
      </c>
      <c r="AH84" s="330">
        <f t="shared" si="50"/>
        <v>0</v>
      </c>
      <c r="AI84" s="330">
        <f t="shared" si="50"/>
        <v>0</v>
      </c>
      <c r="AJ84" s="330">
        <f t="shared" si="50"/>
        <v>0</v>
      </c>
      <c r="AK84" s="330">
        <f t="shared" si="50"/>
        <v>0</v>
      </c>
      <c r="AL84" s="330">
        <f t="shared" si="50"/>
        <v>0</v>
      </c>
      <c r="AM84" s="330">
        <f t="shared" si="50"/>
        <v>0</v>
      </c>
      <c r="AN84" s="330">
        <f t="shared" si="50"/>
        <v>0</v>
      </c>
      <c r="AO84" s="330">
        <f t="shared" si="50"/>
        <v>100</v>
      </c>
      <c r="AP84" s="330">
        <f t="shared" si="50"/>
        <v>0</v>
      </c>
      <c r="AQ84" s="330">
        <f t="shared" si="50"/>
        <v>0</v>
      </c>
      <c r="AR84" s="330">
        <f t="shared" si="50"/>
        <v>0</v>
      </c>
      <c r="AS84" s="330">
        <f t="shared" si="50"/>
        <v>0</v>
      </c>
      <c r="AT84" s="330">
        <f t="shared" si="50"/>
        <v>0</v>
      </c>
      <c r="AU84" s="330">
        <f t="shared" si="50"/>
        <v>0</v>
      </c>
      <c r="AV84" s="330">
        <f t="shared" si="50"/>
        <v>0</v>
      </c>
      <c r="AW84" s="330">
        <f t="shared" si="50"/>
        <v>0</v>
      </c>
      <c r="AX84" s="330">
        <f t="shared" si="50"/>
        <v>0</v>
      </c>
      <c r="AY84" s="210"/>
      <c r="AZ84" s="222"/>
    </row>
    <row r="85" ht="18" customHeight="1" spans="1:52">
      <c r="A85" s="191" t="s">
        <v>79</v>
      </c>
      <c r="B85" s="192"/>
      <c r="C85" s="224"/>
      <c r="D85" s="217"/>
      <c r="E85" s="187"/>
      <c r="F85" s="187"/>
      <c r="G85" s="183">
        <v>6</v>
      </c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276">
        <f>SUM(LARGE(D87:Q87,{1,2,3,4,5,6,7}))</f>
        <v>20</v>
      </c>
      <c r="S85" s="187">
        <v>12</v>
      </c>
      <c r="T85" s="187"/>
      <c r="U85" s="212">
        <v>12</v>
      </c>
      <c r="V85" s="218" t="s">
        <v>51</v>
      </c>
      <c r="W85" s="218" t="s">
        <v>51</v>
      </c>
      <c r="X85" s="218" t="s">
        <v>51</v>
      </c>
      <c r="Y85" s="218" t="s">
        <v>51</v>
      </c>
      <c r="Z85" s="218" t="s">
        <v>51</v>
      </c>
      <c r="AA85" s="218" t="s">
        <v>51</v>
      </c>
      <c r="AB85" s="218" t="s">
        <v>51</v>
      </c>
      <c r="AC85" s="218" t="s">
        <v>51</v>
      </c>
      <c r="AD85" s="218" t="s">
        <v>51</v>
      </c>
      <c r="AE85" s="218" t="s">
        <v>51</v>
      </c>
      <c r="AF85" s="218" t="s">
        <v>51</v>
      </c>
      <c r="AG85" s="218" t="s">
        <v>51</v>
      </c>
      <c r="AH85" s="218" t="s">
        <v>51</v>
      </c>
      <c r="AI85" s="218" t="s">
        <v>51</v>
      </c>
      <c r="AJ85" s="218" t="s">
        <v>51</v>
      </c>
      <c r="AK85" s="218" t="s">
        <v>51</v>
      </c>
      <c r="AL85" s="218" t="s">
        <v>51</v>
      </c>
      <c r="AM85" s="218">
        <v>22</v>
      </c>
      <c r="AN85" s="218" t="s">
        <v>51</v>
      </c>
      <c r="AO85" s="218" t="s">
        <v>51</v>
      </c>
      <c r="AP85" s="218" t="s">
        <v>51</v>
      </c>
      <c r="AQ85" s="218" t="s">
        <v>51</v>
      </c>
      <c r="AR85" s="218" t="s">
        <v>51</v>
      </c>
      <c r="AS85" s="218" t="s">
        <v>51</v>
      </c>
      <c r="AT85" s="218" t="s">
        <v>51</v>
      </c>
      <c r="AU85" s="218" t="s">
        <v>51</v>
      </c>
      <c r="AV85" s="218" t="s">
        <v>51</v>
      </c>
      <c r="AW85" s="218" t="s">
        <v>51</v>
      </c>
      <c r="AX85" s="218" t="s">
        <v>51</v>
      </c>
      <c r="AY85" s="326">
        <f>SUM(V87:AX87)</f>
        <v>38</v>
      </c>
      <c r="AZ85" s="230">
        <f>SUM(AY85,S87:U87,R85,B85:C87)</f>
        <v>92</v>
      </c>
    </row>
    <row r="86" s="311" customFormat="1" ht="18" customHeight="1" spans="1:52">
      <c r="A86" s="325"/>
      <c r="B86" s="199"/>
      <c r="C86" s="326"/>
      <c r="D86" s="327"/>
      <c r="E86" s="328"/>
      <c r="F86" s="220"/>
      <c r="G86" s="187">
        <v>14</v>
      </c>
      <c r="H86" s="187"/>
      <c r="I86" s="183"/>
      <c r="J86" s="328"/>
      <c r="K86" s="187"/>
      <c r="L86" s="220"/>
      <c r="M86" s="187"/>
      <c r="N86" s="183"/>
      <c r="O86" s="220"/>
      <c r="P86" s="220"/>
      <c r="Q86" s="220"/>
      <c r="R86" s="276"/>
      <c r="S86" s="183">
        <v>0</v>
      </c>
      <c r="T86" s="328"/>
      <c r="U86" s="212">
        <v>10</v>
      </c>
      <c r="V86" s="218" t="s">
        <v>51</v>
      </c>
      <c r="W86" s="218" t="s">
        <v>51</v>
      </c>
      <c r="X86" s="218" t="s">
        <v>51</v>
      </c>
      <c r="Y86" s="218" t="s">
        <v>51</v>
      </c>
      <c r="Z86" s="218" t="s">
        <v>51</v>
      </c>
      <c r="AA86" s="218" t="s">
        <v>51</v>
      </c>
      <c r="AB86" s="218" t="s">
        <v>51</v>
      </c>
      <c r="AC86" s="218" t="s">
        <v>51</v>
      </c>
      <c r="AD86" s="218" t="s">
        <v>51</v>
      </c>
      <c r="AE86" s="218" t="s">
        <v>51</v>
      </c>
      <c r="AF86" s="218" t="s">
        <v>51</v>
      </c>
      <c r="AG86" s="218" t="s">
        <v>51</v>
      </c>
      <c r="AH86" s="218" t="s">
        <v>51</v>
      </c>
      <c r="AI86" s="218" t="s">
        <v>51</v>
      </c>
      <c r="AJ86" s="218" t="s">
        <v>51</v>
      </c>
      <c r="AK86" s="218" t="s">
        <v>51</v>
      </c>
      <c r="AL86" s="218" t="s">
        <v>51</v>
      </c>
      <c r="AM86" s="218">
        <v>16</v>
      </c>
      <c r="AN86" s="218" t="s">
        <v>51</v>
      </c>
      <c r="AO86" s="218" t="s">
        <v>51</v>
      </c>
      <c r="AP86" s="218" t="s">
        <v>51</v>
      </c>
      <c r="AQ86" s="218" t="s">
        <v>51</v>
      </c>
      <c r="AR86" s="218" t="s">
        <v>51</v>
      </c>
      <c r="AS86" s="218" t="s">
        <v>51</v>
      </c>
      <c r="AT86" s="218" t="s">
        <v>51</v>
      </c>
      <c r="AU86" s="218" t="s">
        <v>51</v>
      </c>
      <c r="AV86" s="218" t="s">
        <v>51</v>
      </c>
      <c r="AW86" s="218" t="s">
        <v>51</v>
      </c>
      <c r="AX86" s="218" t="s">
        <v>51</v>
      </c>
      <c r="AY86" s="326"/>
      <c r="AZ86" s="230"/>
    </row>
    <row r="87" s="311" customFormat="1" ht="18" customHeight="1" spans="1:52">
      <c r="A87" s="329"/>
      <c r="B87" s="183"/>
      <c r="C87" s="210"/>
      <c r="D87" s="330">
        <f>SUM(D85:D86)</f>
        <v>0</v>
      </c>
      <c r="E87" s="330">
        <f t="shared" ref="E87:Q87" si="51">SUM(E85:E86)</f>
        <v>0</v>
      </c>
      <c r="F87" s="330">
        <f t="shared" si="51"/>
        <v>0</v>
      </c>
      <c r="G87" s="331">
        <f t="shared" si="51"/>
        <v>20</v>
      </c>
      <c r="H87" s="331">
        <f t="shared" si="51"/>
        <v>0</v>
      </c>
      <c r="I87" s="331">
        <f t="shared" si="51"/>
        <v>0</v>
      </c>
      <c r="J87" s="330">
        <f t="shared" si="51"/>
        <v>0</v>
      </c>
      <c r="K87" s="331">
        <f t="shared" si="51"/>
        <v>0</v>
      </c>
      <c r="L87" s="330">
        <f t="shared" si="51"/>
        <v>0</v>
      </c>
      <c r="M87" s="331">
        <f t="shared" si="51"/>
        <v>0</v>
      </c>
      <c r="N87" s="331">
        <f t="shared" si="51"/>
        <v>0</v>
      </c>
      <c r="O87" s="330">
        <f t="shared" si="51"/>
        <v>0</v>
      </c>
      <c r="P87" s="330">
        <f t="shared" si="51"/>
        <v>0</v>
      </c>
      <c r="Q87" s="330">
        <f t="shared" si="51"/>
        <v>0</v>
      </c>
      <c r="R87" s="231"/>
      <c r="S87" s="331">
        <f>SUM(S85:S86)</f>
        <v>12</v>
      </c>
      <c r="T87" s="330">
        <f t="shared" ref="S87:AX87" si="52">SUM(T85:T86)</f>
        <v>0</v>
      </c>
      <c r="U87" s="284">
        <f t="shared" si="52"/>
        <v>22</v>
      </c>
      <c r="V87" s="330">
        <f t="shared" si="52"/>
        <v>0</v>
      </c>
      <c r="W87" s="330">
        <f t="shared" si="52"/>
        <v>0</v>
      </c>
      <c r="X87" s="330">
        <f t="shared" si="52"/>
        <v>0</v>
      </c>
      <c r="Y87" s="330">
        <f t="shared" si="52"/>
        <v>0</v>
      </c>
      <c r="Z87" s="330">
        <f t="shared" si="52"/>
        <v>0</v>
      </c>
      <c r="AA87" s="330">
        <f t="shared" si="52"/>
        <v>0</v>
      </c>
      <c r="AB87" s="330">
        <f t="shared" si="52"/>
        <v>0</v>
      </c>
      <c r="AC87" s="330">
        <f t="shared" si="52"/>
        <v>0</v>
      </c>
      <c r="AD87" s="330">
        <f t="shared" si="52"/>
        <v>0</v>
      </c>
      <c r="AE87" s="330">
        <f t="shared" si="52"/>
        <v>0</v>
      </c>
      <c r="AF87" s="330">
        <f t="shared" si="52"/>
        <v>0</v>
      </c>
      <c r="AG87" s="330">
        <f t="shared" si="52"/>
        <v>0</v>
      </c>
      <c r="AH87" s="330">
        <f t="shared" si="52"/>
        <v>0</v>
      </c>
      <c r="AI87" s="330">
        <f t="shared" si="52"/>
        <v>0</v>
      </c>
      <c r="AJ87" s="330">
        <f t="shared" si="52"/>
        <v>0</v>
      </c>
      <c r="AK87" s="330">
        <f t="shared" si="52"/>
        <v>0</v>
      </c>
      <c r="AL87" s="330">
        <f t="shared" si="52"/>
        <v>0</v>
      </c>
      <c r="AM87" s="330">
        <f t="shared" si="52"/>
        <v>38</v>
      </c>
      <c r="AN87" s="330">
        <f t="shared" si="52"/>
        <v>0</v>
      </c>
      <c r="AO87" s="330">
        <f t="shared" si="52"/>
        <v>0</v>
      </c>
      <c r="AP87" s="330">
        <f t="shared" si="52"/>
        <v>0</v>
      </c>
      <c r="AQ87" s="330">
        <f t="shared" si="52"/>
        <v>0</v>
      </c>
      <c r="AR87" s="330">
        <f t="shared" si="52"/>
        <v>0</v>
      </c>
      <c r="AS87" s="330">
        <f t="shared" si="52"/>
        <v>0</v>
      </c>
      <c r="AT87" s="330">
        <f t="shared" si="52"/>
        <v>0</v>
      </c>
      <c r="AU87" s="330">
        <f t="shared" si="52"/>
        <v>0</v>
      </c>
      <c r="AV87" s="330">
        <f t="shared" si="52"/>
        <v>0</v>
      </c>
      <c r="AW87" s="330">
        <f t="shared" si="52"/>
        <v>0</v>
      </c>
      <c r="AX87" s="330">
        <f t="shared" si="52"/>
        <v>0</v>
      </c>
      <c r="AY87" s="210"/>
      <c r="AZ87" s="222"/>
    </row>
    <row r="88" ht="18" customHeight="1" spans="1:52">
      <c r="A88" s="191" t="s">
        <v>80</v>
      </c>
      <c r="B88" s="192"/>
      <c r="C88" s="224"/>
      <c r="D88" s="217"/>
      <c r="E88" s="187"/>
      <c r="F88" s="187"/>
      <c r="G88" s="183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276">
        <f>SUM(LARGE(D90:Q90,{1,2,3,4,5,6,7}))</f>
        <v>0</v>
      </c>
      <c r="S88" s="187">
        <v>24</v>
      </c>
      <c r="T88" s="187"/>
      <c r="U88" s="212">
        <v>12</v>
      </c>
      <c r="V88" s="218" t="s">
        <v>51</v>
      </c>
      <c r="W88" s="218" t="s">
        <v>51</v>
      </c>
      <c r="X88" s="218" t="s">
        <v>51</v>
      </c>
      <c r="Y88" s="218" t="s">
        <v>51</v>
      </c>
      <c r="Z88" s="218" t="s">
        <v>51</v>
      </c>
      <c r="AA88" s="218" t="s">
        <v>51</v>
      </c>
      <c r="AB88" s="218" t="s">
        <v>51</v>
      </c>
      <c r="AC88" s="218" t="s">
        <v>51</v>
      </c>
      <c r="AD88" s="218" t="s">
        <v>51</v>
      </c>
      <c r="AE88" s="218" t="s">
        <v>51</v>
      </c>
      <c r="AF88" s="218" t="s">
        <v>51</v>
      </c>
      <c r="AG88" s="218" t="s">
        <v>51</v>
      </c>
      <c r="AH88" s="218" t="s">
        <v>51</v>
      </c>
      <c r="AI88" s="218" t="s">
        <v>51</v>
      </c>
      <c r="AJ88" s="218" t="s">
        <v>51</v>
      </c>
      <c r="AK88" s="218" t="s">
        <v>51</v>
      </c>
      <c r="AL88" s="218" t="s">
        <v>51</v>
      </c>
      <c r="AM88" s="218" t="s">
        <v>51</v>
      </c>
      <c r="AN88" s="218" t="s">
        <v>51</v>
      </c>
      <c r="AO88" s="218" t="s">
        <v>51</v>
      </c>
      <c r="AP88" s="218" t="s">
        <v>51</v>
      </c>
      <c r="AQ88" s="218" t="s">
        <v>51</v>
      </c>
      <c r="AR88" s="218" t="s">
        <v>51</v>
      </c>
      <c r="AS88" s="218" t="s">
        <v>51</v>
      </c>
      <c r="AT88" s="218" t="s">
        <v>51</v>
      </c>
      <c r="AU88" s="218" t="s">
        <v>51</v>
      </c>
      <c r="AV88" s="218" t="s">
        <v>51</v>
      </c>
      <c r="AW88" s="218" t="s">
        <v>51</v>
      </c>
      <c r="AX88" s="218" t="s">
        <v>51</v>
      </c>
      <c r="AY88" s="326">
        <f>SUM(V90:AX90)</f>
        <v>0</v>
      </c>
      <c r="AZ88" s="230">
        <f>SUM(AY88,S90:U90,R88,B88:C90)</f>
        <v>167</v>
      </c>
    </row>
    <row r="89" s="311" customFormat="1" ht="18" customHeight="1" spans="1:52">
      <c r="A89" s="325"/>
      <c r="B89" s="199"/>
      <c r="C89" s="326"/>
      <c r="D89" s="327"/>
      <c r="E89" s="328"/>
      <c r="F89" s="220"/>
      <c r="G89" s="187"/>
      <c r="H89" s="187"/>
      <c r="I89" s="183"/>
      <c r="J89" s="328"/>
      <c r="K89" s="187"/>
      <c r="L89" s="220"/>
      <c r="M89" s="187"/>
      <c r="N89" s="183"/>
      <c r="O89" s="220"/>
      <c r="P89" s="220"/>
      <c r="Q89" s="220"/>
      <c r="R89" s="276"/>
      <c r="S89" s="183">
        <f>85+36</f>
        <v>121</v>
      </c>
      <c r="T89" s="328"/>
      <c r="U89" s="212">
        <v>10</v>
      </c>
      <c r="V89" s="218" t="s">
        <v>51</v>
      </c>
      <c r="W89" s="218" t="s">
        <v>51</v>
      </c>
      <c r="X89" s="218" t="s">
        <v>51</v>
      </c>
      <c r="Y89" s="218" t="s">
        <v>51</v>
      </c>
      <c r="Z89" s="218" t="s">
        <v>51</v>
      </c>
      <c r="AA89" s="218" t="s">
        <v>51</v>
      </c>
      <c r="AB89" s="218" t="s">
        <v>51</v>
      </c>
      <c r="AC89" s="218" t="s">
        <v>51</v>
      </c>
      <c r="AD89" s="218" t="s">
        <v>51</v>
      </c>
      <c r="AE89" s="218" t="s">
        <v>51</v>
      </c>
      <c r="AF89" s="218" t="s">
        <v>51</v>
      </c>
      <c r="AG89" s="218" t="s">
        <v>51</v>
      </c>
      <c r="AH89" s="218" t="s">
        <v>51</v>
      </c>
      <c r="AI89" s="218" t="s">
        <v>51</v>
      </c>
      <c r="AJ89" s="218" t="s">
        <v>51</v>
      </c>
      <c r="AK89" s="218" t="s">
        <v>51</v>
      </c>
      <c r="AL89" s="218" t="s">
        <v>51</v>
      </c>
      <c r="AM89" s="218" t="s">
        <v>51</v>
      </c>
      <c r="AN89" s="218" t="s">
        <v>51</v>
      </c>
      <c r="AO89" s="218" t="s">
        <v>51</v>
      </c>
      <c r="AP89" s="218" t="s">
        <v>51</v>
      </c>
      <c r="AQ89" s="218" t="s">
        <v>51</v>
      </c>
      <c r="AR89" s="218" t="s">
        <v>51</v>
      </c>
      <c r="AS89" s="218" t="s">
        <v>51</v>
      </c>
      <c r="AT89" s="218" t="s">
        <v>51</v>
      </c>
      <c r="AU89" s="218" t="s">
        <v>51</v>
      </c>
      <c r="AV89" s="218" t="s">
        <v>51</v>
      </c>
      <c r="AW89" s="218" t="s">
        <v>51</v>
      </c>
      <c r="AX89" s="218" t="s">
        <v>51</v>
      </c>
      <c r="AY89" s="326"/>
      <c r="AZ89" s="230"/>
    </row>
    <row r="90" s="311" customFormat="1" ht="18" customHeight="1" spans="1:52">
      <c r="A90" s="329"/>
      <c r="B90" s="183"/>
      <c r="C90" s="210"/>
      <c r="D90" s="330">
        <f>SUM(D88:D89)</f>
        <v>0</v>
      </c>
      <c r="E90" s="330">
        <f t="shared" ref="E90:Q90" si="53">SUM(E88:E89)</f>
        <v>0</v>
      </c>
      <c r="F90" s="330">
        <f t="shared" si="53"/>
        <v>0</v>
      </c>
      <c r="G90" s="331">
        <f t="shared" si="53"/>
        <v>0</v>
      </c>
      <c r="H90" s="331">
        <f t="shared" si="53"/>
        <v>0</v>
      </c>
      <c r="I90" s="331">
        <f t="shared" si="53"/>
        <v>0</v>
      </c>
      <c r="J90" s="330">
        <f t="shared" si="53"/>
        <v>0</v>
      </c>
      <c r="K90" s="331">
        <f t="shared" si="53"/>
        <v>0</v>
      </c>
      <c r="L90" s="330">
        <f t="shared" si="53"/>
        <v>0</v>
      </c>
      <c r="M90" s="331">
        <f t="shared" si="53"/>
        <v>0</v>
      </c>
      <c r="N90" s="331">
        <f t="shared" si="53"/>
        <v>0</v>
      </c>
      <c r="O90" s="330">
        <f t="shared" si="53"/>
        <v>0</v>
      </c>
      <c r="P90" s="330">
        <f t="shared" si="53"/>
        <v>0</v>
      </c>
      <c r="Q90" s="330">
        <f t="shared" si="53"/>
        <v>0</v>
      </c>
      <c r="R90" s="231"/>
      <c r="S90" s="331">
        <f>SUM(S88:S89)</f>
        <v>145</v>
      </c>
      <c r="T90" s="330">
        <f t="shared" ref="S90:AX90" si="54">SUM(T88:T89)</f>
        <v>0</v>
      </c>
      <c r="U90" s="284">
        <f t="shared" si="54"/>
        <v>22</v>
      </c>
      <c r="V90" s="330">
        <f t="shared" si="54"/>
        <v>0</v>
      </c>
      <c r="W90" s="330">
        <f t="shared" si="54"/>
        <v>0</v>
      </c>
      <c r="X90" s="330">
        <f t="shared" si="54"/>
        <v>0</v>
      </c>
      <c r="Y90" s="330">
        <f t="shared" si="54"/>
        <v>0</v>
      </c>
      <c r="Z90" s="330">
        <f t="shared" si="54"/>
        <v>0</v>
      </c>
      <c r="AA90" s="330">
        <f t="shared" si="54"/>
        <v>0</v>
      </c>
      <c r="AB90" s="330">
        <f t="shared" si="54"/>
        <v>0</v>
      </c>
      <c r="AC90" s="330">
        <f t="shared" si="54"/>
        <v>0</v>
      </c>
      <c r="AD90" s="330">
        <f t="shared" si="54"/>
        <v>0</v>
      </c>
      <c r="AE90" s="330">
        <f t="shared" si="54"/>
        <v>0</v>
      </c>
      <c r="AF90" s="330">
        <f t="shared" si="54"/>
        <v>0</v>
      </c>
      <c r="AG90" s="330">
        <f t="shared" si="54"/>
        <v>0</v>
      </c>
      <c r="AH90" s="330">
        <f t="shared" si="54"/>
        <v>0</v>
      </c>
      <c r="AI90" s="330">
        <f t="shared" si="54"/>
        <v>0</v>
      </c>
      <c r="AJ90" s="330">
        <f t="shared" si="54"/>
        <v>0</v>
      </c>
      <c r="AK90" s="330">
        <f t="shared" si="54"/>
        <v>0</v>
      </c>
      <c r="AL90" s="330">
        <f t="shared" si="54"/>
        <v>0</v>
      </c>
      <c r="AM90" s="330">
        <f t="shared" si="54"/>
        <v>0</v>
      </c>
      <c r="AN90" s="330">
        <f t="shared" si="54"/>
        <v>0</v>
      </c>
      <c r="AO90" s="330">
        <f t="shared" si="54"/>
        <v>0</v>
      </c>
      <c r="AP90" s="330">
        <f t="shared" si="54"/>
        <v>0</v>
      </c>
      <c r="AQ90" s="330">
        <f t="shared" si="54"/>
        <v>0</v>
      </c>
      <c r="AR90" s="330">
        <f t="shared" si="54"/>
        <v>0</v>
      </c>
      <c r="AS90" s="330">
        <f t="shared" si="54"/>
        <v>0</v>
      </c>
      <c r="AT90" s="330">
        <f t="shared" si="54"/>
        <v>0</v>
      </c>
      <c r="AU90" s="330">
        <f t="shared" si="54"/>
        <v>0</v>
      </c>
      <c r="AV90" s="330">
        <f t="shared" si="54"/>
        <v>0</v>
      </c>
      <c r="AW90" s="330">
        <f t="shared" si="54"/>
        <v>0</v>
      </c>
      <c r="AX90" s="330">
        <f t="shared" si="54"/>
        <v>0</v>
      </c>
      <c r="AY90" s="210"/>
      <c r="AZ90" s="222"/>
    </row>
    <row r="91" ht="18" customHeight="1" spans="1:52">
      <c r="A91" s="191" t="s">
        <v>81</v>
      </c>
      <c r="B91" s="192"/>
      <c r="C91" s="224"/>
      <c r="D91" s="217"/>
      <c r="E91" s="187"/>
      <c r="F91" s="187"/>
      <c r="G91" s="183">
        <v>6</v>
      </c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276">
        <f>SUM(LARGE(D93:Q93,{1,2,3,4,5,6,7}))</f>
        <v>21</v>
      </c>
      <c r="S91" s="187">
        <v>24</v>
      </c>
      <c r="T91" s="187"/>
      <c r="U91" s="212">
        <v>12</v>
      </c>
      <c r="V91" s="218" t="s">
        <v>51</v>
      </c>
      <c r="W91" s="218" t="s">
        <v>51</v>
      </c>
      <c r="X91" s="218" t="s">
        <v>51</v>
      </c>
      <c r="Y91" s="218" t="s">
        <v>51</v>
      </c>
      <c r="Z91" s="218" t="s">
        <v>51</v>
      </c>
      <c r="AA91" s="218" t="s">
        <v>51</v>
      </c>
      <c r="AB91" s="218" t="s">
        <v>51</v>
      </c>
      <c r="AC91" s="218" t="s">
        <v>51</v>
      </c>
      <c r="AD91" s="218" t="s">
        <v>51</v>
      </c>
      <c r="AE91" s="218" t="s">
        <v>51</v>
      </c>
      <c r="AF91" s="218" t="s">
        <v>51</v>
      </c>
      <c r="AG91" s="218" t="s">
        <v>51</v>
      </c>
      <c r="AH91" s="218" t="s">
        <v>51</v>
      </c>
      <c r="AI91" s="218" t="s">
        <v>51</v>
      </c>
      <c r="AJ91" s="218" t="s">
        <v>51</v>
      </c>
      <c r="AK91" s="218" t="s">
        <v>51</v>
      </c>
      <c r="AL91" s="218" t="s">
        <v>51</v>
      </c>
      <c r="AM91" s="218" t="s">
        <v>51</v>
      </c>
      <c r="AN91" s="218" t="s">
        <v>51</v>
      </c>
      <c r="AO91" s="218" t="s">
        <v>51</v>
      </c>
      <c r="AP91" s="218" t="s">
        <v>51</v>
      </c>
      <c r="AQ91" s="218" t="s">
        <v>51</v>
      </c>
      <c r="AR91" s="218" t="s">
        <v>51</v>
      </c>
      <c r="AS91" s="218" t="s">
        <v>51</v>
      </c>
      <c r="AT91" s="218" t="s">
        <v>51</v>
      </c>
      <c r="AU91" s="218" t="s">
        <v>51</v>
      </c>
      <c r="AV91" s="218" t="s">
        <v>51</v>
      </c>
      <c r="AW91" s="218" t="s">
        <v>51</v>
      </c>
      <c r="AX91" s="218" t="s">
        <v>51</v>
      </c>
      <c r="AY91" s="326">
        <f>SUM(V93:AX93)</f>
        <v>0</v>
      </c>
      <c r="AZ91" s="230">
        <f>SUM(AY91,S93:U93,R91,B91:C93)</f>
        <v>72</v>
      </c>
    </row>
    <row r="92" s="311" customFormat="1" ht="18" customHeight="1" spans="1:52">
      <c r="A92" s="325"/>
      <c r="B92" s="199"/>
      <c r="C92" s="326"/>
      <c r="D92" s="327"/>
      <c r="E92" s="328"/>
      <c r="F92" s="220"/>
      <c r="G92" s="187">
        <v>15</v>
      </c>
      <c r="H92" s="187"/>
      <c r="I92" s="183"/>
      <c r="J92" s="328"/>
      <c r="K92" s="187"/>
      <c r="L92" s="220"/>
      <c r="M92" s="187"/>
      <c r="N92" s="183"/>
      <c r="O92" s="220"/>
      <c r="P92" s="220"/>
      <c r="Q92" s="220"/>
      <c r="R92" s="276"/>
      <c r="S92" s="183">
        <v>0</v>
      </c>
      <c r="T92" s="328"/>
      <c r="U92" s="212">
        <v>15</v>
      </c>
      <c r="V92" s="218" t="s">
        <v>51</v>
      </c>
      <c r="W92" s="218" t="s">
        <v>51</v>
      </c>
      <c r="X92" s="218" t="s">
        <v>51</v>
      </c>
      <c r="Y92" s="218" t="s">
        <v>51</v>
      </c>
      <c r="Z92" s="218" t="s">
        <v>51</v>
      </c>
      <c r="AA92" s="218" t="s">
        <v>51</v>
      </c>
      <c r="AB92" s="218" t="s">
        <v>51</v>
      </c>
      <c r="AC92" s="218" t="s">
        <v>51</v>
      </c>
      <c r="AD92" s="218" t="s">
        <v>51</v>
      </c>
      <c r="AE92" s="218" t="s">
        <v>51</v>
      </c>
      <c r="AF92" s="218" t="s">
        <v>51</v>
      </c>
      <c r="AG92" s="218" t="s">
        <v>51</v>
      </c>
      <c r="AH92" s="218" t="s">
        <v>51</v>
      </c>
      <c r="AI92" s="218" t="s">
        <v>51</v>
      </c>
      <c r="AJ92" s="218" t="s">
        <v>51</v>
      </c>
      <c r="AK92" s="218" t="s">
        <v>51</v>
      </c>
      <c r="AL92" s="218" t="s">
        <v>51</v>
      </c>
      <c r="AM92" s="218" t="s">
        <v>51</v>
      </c>
      <c r="AN92" s="218" t="s">
        <v>51</v>
      </c>
      <c r="AO92" s="218" t="s">
        <v>51</v>
      </c>
      <c r="AP92" s="218" t="s">
        <v>51</v>
      </c>
      <c r="AQ92" s="218" t="s">
        <v>51</v>
      </c>
      <c r="AR92" s="218" t="s">
        <v>51</v>
      </c>
      <c r="AS92" s="218" t="s">
        <v>51</v>
      </c>
      <c r="AT92" s="218" t="s">
        <v>51</v>
      </c>
      <c r="AU92" s="218" t="s">
        <v>51</v>
      </c>
      <c r="AV92" s="218" t="s">
        <v>51</v>
      </c>
      <c r="AW92" s="218" t="s">
        <v>51</v>
      </c>
      <c r="AX92" s="218" t="s">
        <v>51</v>
      </c>
      <c r="AY92" s="326"/>
      <c r="AZ92" s="230"/>
    </row>
    <row r="93" s="311" customFormat="1" ht="18" customHeight="1" spans="1:52">
      <c r="A93" s="329"/>
      <c r="B93" s="183"/>
      <c r="C93" s="210"/>
      <c r="D93" s="330">
        <f>SUM(D91:D92)</f>
        <v>0</v>
      </c>
      <c r="E93" s="330">
        <f t="shared" ref="E93:Q93" si="55">SUM(E91:E92)</f>
        <v>0</v>
      </c>
      <c r="F93" s="330">
        <f t="shared" si="55"/>
        <v>0</v>
      </c>
      <c r="G93" s="331">
        <f t="shared" si="55"/>
        <v>21</v>
      </c>
      <c r="H93" s="331">
        <f t="shared" si="55"/>
        <v>0</v>
      </c>
      <c r="I93" s="331">
        <f t="shared" si="55"/>
        <v>0</v>
      </c>
      <c r="J93" s="330">
        <f t="shared" si="55"/>
        <v>0</v>
      </c>
      <c r="K93" s="331">
        <f t="shared" si="55"/>
        <v>0</v>
      </c>
      <c r="L93" s="330">
        <f t="shared" si="55"/>
        <v>0</v>
      </c>
      <c r="M93" s="331">
        <f t="shared" si="55"/>
        <v>0</v>
      </c>
      <c r="N93" s="331">
        <f t="shared" si="55"/>
        <v>0</v>
      </c>
      <c r="O93" s="330">
        <f t="shared" si="55"/>
        <v>0</v>
      </c>
      <c r="P93" s="330">
        <f t="shared" si="55"/>
        <v>0</v>
      </c>
      <c r="Q93" s="330">
        <f t="shared" si="55"/>
        <v>0</v>
      </c>
      <c r="R93" s="231"/>
      <c r="S93" s="331">
        <f>SUM(S91:S92)</f>
        <v>24</v>
      </c>
      <c r="T93" s="351">
        <f t="shared" ref="S93:AX93" si="56">SUM(T91:T92)</f>
        <v>0</v>
      </c>
      <c r="U93" s="284">
        <f t="shared" si="56"/>
        <v>27</v>
      </c>
      <c r="V93" s="330">
        <f t="shared" si="56"/>
        <v>0</v>
      </c>
      <c r="W93" s="330">
        <f t="shared" si="56"/>
        <v>0</v>
      </c>
      <c r="X93" s="330">
        <f t="shared" si="56"/>
        <v>0</v>
      </c>
      <c r="Y93" s="330">
        <f t="shared" si="56"/>
        <v>0</v>
      </c>
      <c r="Z93" s="330">
        <f t="shared" si="56"/>
        <v>0</v>
      </c>
      <c r="AA93" s="330">
        <f t="shared" si="56"/>
        <v>0</v>
      </c>
      <c r="AB93" s="330">
        <f t="shared" si="56"/>
        <v>0</v>
      </c>
      <c r="AC93" s="330">
        <f t="shared" si="56"/>
        <v>0</v>
      </c>
      <c r="AD93" s="330">
        <f t="shared" si="56"/>
        <v>0</v>
      </c>
      <c r="AE93" s="330">
        <f t="shared" si="56"/>
        <v>0</v>
      </c>
      <c r="AF93" s="330">
        <f t="shared" si="56"/>
        <v>0</v>
      </c>
      <c r="AG93" s="330">
        <f t="shared" si="56"/>
        <v>0</v>
      </c>
      <c r="AH93" s="330">
        <f t="shared" si="56"/>
        <v>0</v>
      </c>
      <c r="AI93" s="330">
        <f t="shared" si="56"/>
        <v>0</v>
      </c>
      <c r="AJ93" s="330">
        <f t="shared" si="56"/>
        <v>0</v>
      </c>
      <c r="AK93" s="330">
        <f t="shared" si="56"/>
        <v>0</v>
      </c>
      <c r="AL93" s="330">
        <f t="shared" si="56"/>
        <v>0</v>
      </c>
      <c r="AM93" s="330">
        <f t="shared" si="56"/>
        <v>0</v>
      </c>
      <c r="AN93" s="330">
        <f t="shared" si="56"/>
        <v>0</v>
      </c>
      <c r="AO93" s="330">
        <f t="shared" si="56"/>
        <v>0</v>
      </c>
      <c r="AP93" s="330">
        <f t="shared" si="56"/>
        <v>0</v>
      </c>
      <c r="AQ93" s="330">
        <f t="shared" si="56"/>
        <v>0</v>
      </c>
      <c r="AR93" s="330">
        <f t="shared" si="56"/>
        <v>0</v>
      </c>
      <c r="AS93" s="330">
        <f t="shared" si="56"/>
        <v>0</v>
      </c>
      <c r="AT93" s="330">
        <f t="shared" si="56"/>
        <v>0</v>
      </c>
      <c r="AU93" s="330">
        <f t="shared" si="56"/>
        <v>0</v>
      </c>
      <c r="AV93" s="330">
        <f t="shared" si="56"/>
        <v>0</v>
      </c>
      <c r="AW93" s="330">
        <f t="shared" si="56"/>
        <v>0</v>
      </c>
      <c r="AX93" s="330">
        <f t="shared" si="56"/>
        <v>0</v>
      </c>
      <c r="AY93" s="210"/>
      <c r="AZ93" s="222"/>
    </row>
    <row r="94" ht="18" customHeight="1" spans="1:52">
      <c r="A94" s="191" t="s">
        <v>82</v>
      </c>
      <c r="B94" s="192"/>
      <c r="C94" s="224"/>
      <c r="D94" s="217"/>
      <c r="E94" s="187"/>
      <c r="F94" s="187"/>
      <c r="G94" s="183"/>
      <c r="H94" s="187"/>
      <c r="I94" s="187"/>
      <c r="J94" s="187"/>
      <c r="K94" s="187">
        <v>12</v>
      </c>
      <c r="L94" s="187"/>
      <c r="M94" s="187"/>
      <c r="N94" s="187"/>
      <c r="O94" s="187"/>
      <c r="P94" s="187"/>
      <c r="Q94" s="187"/>
      <c r="R94" s="276">
        <f>SUM(LARGE(D96:Q96,{1,2,3,4,5,6,7}))</f>
        <v>16</v>
      </c>
      <c r="S94" s="187">
        <v>24</v>
      </c>
      <c r="T94" s="187"/>
      <c r="U94" s="212">
        <v>12</v>
      </c>
      <c r="V94" s="218" t="s">
        <v>51</v>
      </c>
      <c r="W94" s="218" t="s">
        <v>51</v>
      </c>
      <c r="X94" s="218" t="s">
        <v>51</v>
      </c>
      <c r="Y94" s="218" t="s">
        <v>51</v>
      </c>
      <c r="Z94" s="218" t="s">
        <v>51</v>
      </c>
      <c r="AA94" s="218" t="s">
        <v>51</v>
      </c>
      <c r="AB94" s="218" t="s">
        <v>51</v>
      </c>
      <c r="AC94" s="218" t="s">
        <v>51</v>
      </c>
      <c r="AD94" s="218" t="s">
        <v>51</v>
      </c>
      <c r="AE94" s="218" t="s">
        <v>51</v>
      </c>
      <c r="AF94" s="218" t="s">
        <v>51</v>
      </c>
      <c r="AG94" s="218" t="s">
        <v>51</v>
      </c>
      <c r="AH94" s="218" t="s">
        <v>51</v>
      </c>
      <c r="AI94" s="218" t="s">
        <v>51</v>
      </c>
      <c r="AJ94" s="218" t="s">
        <v>51</v>
      </c>
      <c r="AK94" s="218" t="s">
        <v>51</v>
      </c>
      <c r="AL94" s="218" t="s">
        <v>51</v>
      </c>
      <c r="AM94" s="218" t="s">
        <v>51</v>
      </c>
      <c r="AN94" s="218" t="s">
        <v>51</v>
      </c>
      <c r="AO94" s="218" t="s">
        <v>51</v>
      </c>
      <c r="AP94" s="218" t="s">
        <v>51</v>
      </c>
      <c r="AQ94" s="218" t="s">
        <v>51</v>
      </c>
      <c r="AR94" s="218" t="s">
        <v>51</v>
      </c>
      <c r="AS94" s="218" t="s">
        <v>51</v>
      </c>
      <c r="AT94" s="218" t="s">
        <v>51</v>
      </c>
      <c r="AU94" s="218" t="s">
        <v>51</v>
      </c>
      <c r="AV94" s="218" t="s">
        <v>51</v>
      </c>
      <c r="AW94" s="218" t="s">
        <v>51</v>
      </c>
      <c r="AX94" s="218" t="s">
        <v>51</v>
      </c>
      <c r="AY94" s="326">
        <f>SUM(V96:AX96)</f>
        <v>0</v>
      </c>
      <c r="AZ94" s="230">
        <f>SUM(AY94,S96:U96,R94,B94:C96)</f>
        <v>106.5</v>
      </c>
    </row>
    <row r="95" s="311" customFormat="1" ht="18" customHeight="1" spans="1:52">
      <c r="A95" s="325"/>
      <c r="B95" s="199"/>
      <c r="C95" s="326"/>
      <c r="D95" s="327"/>
      <c r="E95" s="328"/>
      <c r="F95" s="220"/>
      <c r="G95" s="187"/>
      <c r="H95" s="187"/>
      <c r="I95" s="183"/>
      <c r="J95" s="328"/>
      <c r="K95" s="187">
        <v>4</v>
      </c>
      <c r="L95" s="220"/>
      <c r="M95" s="187"/>
      <c r="N95" s="183"/>
      <c r="O95" s="220"/>
      <c r="P95" s="220"/>
      <c r="Q95" s="220"/>
      <c r="R95" s="276"/>
      <c r="S95" s="183">
        <f>22+17.5</f>
        <v>39.5</v>
      </c>
      <c r="T95" s="328"/>
      <c r="U95" s="212">
        <v>15</v>
      </c>
      <c r="V95" s="218" t="s">
        <v>51</v>
      </c>
      <c r="W95" s="218" t="s">
        <v>51</v>
      </c>
      <c r="X95" s="218" t="s">
        <v>51</v>
      </c>
      <c r="Y95" s="218" t="s">
        <v>51</v>
      </c>
      <c r="Z95" s="218" t="s">
        <v>51</v>
      </c>
      <c r="AA95" s="218" t="s">
        <v>51</v>
      </c>
      <c r="AB95" s="218" t="s">
        <v>51</v>
      </c>
      <c r="AC95" s="218" t="s">
        <v>51</v>
      </c>
      <c r="AD95" s="218" t="s">
        <v>51</v>
      </c>
      <c r="AE95" s="218" t="s">
        <v>51</v>
      </c>
      <c r="AF95" s="218" t="s">
        <v>51</v>
      </c>
      <c r="AG95" s="218" t="s">
        <v>51</v>
      </c>
      <c r="AH95" s="218" t="s">
        <v>51</v>
      </c>
      <c r="AI95" s="218" t="s">
        <v>51</v>
      </c>
      <c r="AJ95" s="218" t="s">
        <v>51</v>
      </c>
      <c r="AK95" s="218" t="s">
        <v>51</v>
      </c>
      <c r="AL95" s="218" t="s">
        <v>51</v>
      </c>
      <c r="AM95" s="218" t="s">
        <v>51</v>
      </c>
      <c r="AN95" s="218" t="s">
        <v>51</v>
      </c>
      <c r="AO95" s="218" t="s">
        <v>51</v>
      </c>
      <c r="AP95" s="218" t="s">
        <v>51</v>
      </c>
      <c r="AQ95" s="218" t="s">
        <v>51</v>
      </c>
      <c r="AR95" s="218" t="s">
        <v>51</v>
      </c>
      <c r="AS95" s="218" t="s">
        <v>51</v>
      </c>
      <c r="AT95" s="218" t="s">
        <v>51</v>
      </c>
      <c r="AU95" s="218" t="s">
        <v>51</v>
      </c>
      <c r="AV95" s="218" t="s">
        <v>51</v>
      </c>
      <c r="AW95" s="218" t="s">
        <v>51</v>
      </c>
      <c r="AX95" s="218" t="s">
        <v>51</v>
      </c>
      <c r="AY95" s="326"/>
      <c r="AZ95" s="230"/>
    </row>
    <row r="96" s="311" customFormat="1" ht="18" customHeight="1" spans="1:52">
      <c r="A96" s="329"/>
      <c r="B96" s="183"/>
      <c r="C96" s="210"/>
      <c r="D96" s="330">
        <f>SUM(D94:D95)</f>
        <v>0</v>
      </c>
      <c r="E96" s="330">
        <f t="shared" ref="E96:Q96" si="57">SUM(E94:E95)</f>
        <v>0</v>
      </c>
      <c r="F96" s="330">
        <f t="shared" si="57"/>
        <v>0</v>
      </c>
      <c r="G96" s="331">
        <f t="shared" si="57"/>
        <v>0</v>
      </c>
      <c r="H96" s="331">
        <f t="shared" si="57"/>
        <v>0</v>
      </c>
      <c r="I96" s="331">
        <f t="shared" si="57"/>
        <v>0</v>
      </c>
      <c r="J96" s="330">
        <f t="shared" si="57"/>
        <v>0</v>
      </c>
      <c r="K96" s="331">
        <f t="shared" si="57"/>
        <v>16</v>
      </c>
      <c r="L96" s="330">
        <f t="shared" si="57"/>
        <v>0</v>
      </c>
      <c r="M96" s="331">
        <f t="shared" si="57"/>
        <v>0</v>
      </c>
      <c r="N96" s="331">
        <f t="shared" si="57"/>
        <v>0</v>
      </c>
      <c r="O96" s="330">
        <f t="shared" si="57"/>
        <v>0</v>
      </c>
      <c r="P96" s="330">
        <f t="shared" si="57"/>
        <v>0</v>
      </c>
      <c r="Q96" s="330">
        <f t="shared" si="57"/>
        <v>0</v>
      </c>
      <c r="R96" s="231"/>
      <c r="S96" s="331">
        <f>SUM(S94:S95)</f>
        <v>63.5</v>
      </c>
      <c r="T96" s="330">
        <f t="shared" ref="S96:AX96" si="58">SUM(T94:T95)</f>
        <v>0</v>
      </c>
      <c r="U96" s="284">
        <f t="shared" si="58"/>
        <v>27</v>
      </c>
      <c r="V96" s="330">
        <f t="shared" si="58"/>
        <v>0</v>
      </c>
      <c r="W96" s="330">
        <f t="shared" si="58"/>
        <v>0</v>
      </c>
      <c r="X96" s="330">
        <f t="shared" si="58"/>
        <v>0</v>
      </c>
      <c r="Y96" s="330">
        <f t="shared" si="58"/>
        <v>0</v>
      </c>
      <c r="Z96" s="330">
        <f t="shared" si="58"/>
        <v>0</v>
      </c>
      <c r="AA96" s="330">
        <f t="shared" si="58"/>
        <v>0</v>
      </c>
      <c r="AB96" s="330">
        <f t="shared" si="58"/>
        <v>0</v>
      </c>
      <c r="AC96" s="330">
        <f t="shared" si="58"/>
        <v>0</v>
      </c>
      <c r="AD96" s="330">
        <f t="shared" si="58"/>
        <v>0</v>
      </c>
      <c r="AE96" s="330">
        <f t="shared" si="58"/>
        <v>0</v>
      </c>
      <c r="AF96" s="330">
        <f t="shared" si="58"/>
        <v>0</v>
      </c>
      <c r="AG96" s="330">
        <f t="shared" si="58"/>
        <v>0</v>
      </c>
      <c r="AH96" s="330">
        <f t="shared" si="58"/>
        <v>0</v>
      </c>
      <c r="AI96" s="330">
        <f t="shared" si="58"/>
        <v>0</v>
      </c>
      <c r="AJ96" s="330">
        <f t="shared" si="58"/>
        <v>0</v>
      </c>
      <c r="AK96" s="330">
        <f t="shared" si="58"/>
        <v>0</v>
      </c>
      <c r="AL96" s="330">
        <f t="shared" si="58"/>
        <v>0</v>
      </c>
      <c r="AM96" s="330">
        <f t="shared" si="58"/>
        <v>0</v>
      </c>
      <c r="AN96" s="330">
        <f t="shared" si="58"/>
        <v>0</v>
      </c>
      <c r="AO96" s="330">
        <f t="shared" si="58"/>
        <v>0</v>
      </c>
      <c r="AP96" s="330">
        <f t="shared" si="58"/>
        <v>0</v>
      </c>
      <c r="AQ96" s="330">
        <f t="shared" si="58"/>
        <v>0</v>
      </c>
      <c r="AR96" s="330">
        <f t="shared" si="58"/>
        <v>0</v>
      </c>
      <c r="AS96" s="330">
        <f t="shared" si="58"/>
        <v>0</v>
      </c>
      <c r="AT96" s="330">
        <f t="shared" si="58"/>
        <v>0</v>
      </c>
      <c r="AU96" s="330">
        <f t="shared" si="58"/>
        <v>0</v>
      </c>
      <c r="AV96" s="330">
        <f t="shared" si="58"/>
        <v>0</v>
      </c>
      <c r="AW96" s="330">
        <f t="shared" si="58"/>
        <v>0</v>
      </c>
      <c r="AX96" s="330">
        <f t="shared" si="58"/>
        <v>0</v>
      </c>
      <c r="AY96" s="210"/>
      <c r="AZ96" s="222"/>
    </row>
    <row r="97" ht="15" customHeight="1" spans="1:52">
      <c r="A97" s="191" t="s">
        <v>83</v>
      </c>
      <c r="B97" s="192"/>
      <c r="C97" s="224"/>
      <c r="D97" s="217"/>
      <c r="E97" s="187"/>
      <c r="F97" s="187"/>
      <c r="G97" s="183"/>
      <c r="H97" s="187">
        <v>0</v>
      </c>
      <c r="I97" s="187"/>
      <c r="J97" s="187"/>
      <c r="K97" s="187"/>
      <c r="L97" s="187"/>
      <c r="M97" s="187"/>
      <c r="N97" s="187"/>
      <c r="O97" s="187"/>
      <c r="P97" s="187"/>
      <c r="Q97" s="187"/>
      <c r="R97" s="276">
        <f>SUM(LARGE(D99:Q99,{1,2,3,4,5,6,7}))</f>
        <v>0</v>
      </c>
      <c r="S97" s="187">
        <v>12</v>
      </c>
      <c r="T97" s="187"/>
      <c r="U97" s="212">
        <v>12</v>
      </c>
      <c r="V97" s="218" t="s">
        <v>51</v>
      </c>
      <c r="W97" s="218" t="s">
        <v>51</v>
      </c>
      <c r="X97" s="218" t="s">
        <v>51</v>
      </c>
      <c r="Y97" s="218" t="s">
        <v>51</v>
      </c>
      <c r="Z97" s="218">
        <v>23</v>
      </c>
      <c r="AA97" s="218" t="s">
        <v>51</v>
      </c>
      <c r="AB97" s="218" t="s">
        <v>51</v>
      </c>
      <c r="AC97" s="218" t="s">
        <v>51</v>
      </c>
      <c r="AD97" s="218" t="s">
        <v>51</v>
      </c>
      <c r="AE97" s="218" t="s">
        <v>51</v>
      </c>
      <c r="AF97" s="218" t="s">
        <v>51</v>
      </c>
      <c r="AG97" s="218" t="s">
        <v>51</v>
      </c>
      <c r="AH97" s="218" t="s">
        <v>51</v>
      </c>
      <c r="AI97" s="218" t="s">
        <v>51</v>
      </c>
      <c r="AJ97" s="218" t="s">
        <v>51</v>
      </c>
      <c r="AK97" s="218" t="s">
        <v>51</v>
      </c>
      <c r="AL97" s="218" t="s">
        <v>51</v>
      </c>
      <c r="AM97" s="218" t="s">
        <v>51</v>
      </c>
      <c r="AN97" s="218" t="s">
        <v>51</v>
      </c>
      <c r="AO97" s="218" t="s">
        <v>51</v>
      </c>
      <c r="AP97" s="218" t="s">
        <v>51</v>
      </c>
      <c r="AQ97" s="218" t="s">
        <v>51</v>
      </c>
      <c r="AR97" s="218" t="s">
        <v>51</v>
      </c>
      <c r="AS97" s="218" t="s">
        <v>51</v>
      </c>
      <c r="AT97" s="218" t="s">
        <v>51</v>
      </c>
      <c r="AU97" s="218" t="s">
        <v>51</v>
      </c>
      <c r="AV97" s="218" t="s">
        <v>51</v>
      </c>
      <c r="AW97" s="218" t="s">
        <v>51</v>
      </c>
      <c r="AX97" s="218" t="s">
        <v>51</v>
      </c>
      <c r="AY97" s="326">
        <f>SUM(V99:AX99)</f>
        <v>55</v>
      </c>
      <c r="AZ97" s="230">
        <f>SUM(AY97,S99:U99,R97,B97:C99)</f>
        <v>131</v>
      </c>
    </row>
    <row r="98" ht="13.5" customHeight="1" spans="1:52">
      <c r="A98" s="325"/>
      <c r="B98" s="199"/>
      <c r="C98" s="326"/>
      <c r="D98" s="327"/>
      <c r="E98" s="328"/>
      <c r="F98" s="220"/>
      <c r="G98" s="187"/>
      <c r="H98" s="187"/>
      <c r="I98" s="183"/>
      <c r="J98" s="328"/>
      <c r="K98" s="187"/>
      <c r="L98" s="220"/>
      <c r="M98" s="187"/>
      <c r="N98" s="183"/>
      <c r="O98" s="220"/>
      <c r="P98" s="220"/>
      <c r="Q98" s="220"/>
      <c r="R98" s="276"/>
      <c r="S98" s="183">
        <v>37</v>
      </c>
      <c r="T98" s="328"/>
      <c r="U98" s="212">
        <v>15</v>
      </c>
      <c r="V98" s="218" t="s">
        <v>51</v>
      </c>
      <c r="W98" s="218" t="s">
        <v>51</v>
      </c>
      <c r="X98" s="218" t="s">
        <v>51</v>
      </c>
      <c r="Y98" s="218" t="s">
        <v>51</v>
      </c>
      <c r="Z98" s="218">
        <v>32</v>
      </c>
      <c r="AA98" s="218" t="s">
        <v>51</v>
      </c>
      <c r="AB98" s="218" t="s">
        <v>51</v>
      </c>
      <c r="AC98" s="218" t="s">
        <v>51</v>
      </c>
      <c r="AD98" s="218" t="s">
        <v>51</v>
      </c>
      <c r="AE98" s="218" t="s">
        <v>51</v>
      </c>
      <c r="AF98" s="218" t="s">
        <v>51</v>
      </c>
      <c r="AG98" s="218" t="s">
        <v>51</v>
      </c>
      <c r="AH98" s="218" t="s">
        <v>51</v>
      </c>
      <c r="AI98" s="218" t="s">
        <v>51</v>
      </c>
      <c r="AJ98" s="218" t="s">
        <v>51</v>
      </c>
      <c r="AK98" s="218" t="s">
        <v>51</v>
      </c>
      <c r="AL98" s="218" t="s">
        <v>51</v>
      </c>
      <c r="AM98" s="218" t="s">
        <v>51</v>
      </c>
      <c r="AN98" s="218" t="s">
        <v>51</v>
      </c>
      <c r="AO98" s="218" t="s">
        <v>51</v>
      </c>
      <c r="AP98" s="218" t="s">
        <v>51</v>
      </c>
      <c r="AQ98" s="218" t="s">
        <v>51</v>
      </c>
      <c r="AR98" s="218" t="s">
        <v>51</v>
      </c>
      <c r="AS98" s="218" t="s">
        <v>51</v>
      </c>
      <c r="AT98" s="218" t="s">
        <v>51</v>
      </c>
      <c r="AU98" s="218" t="s">
        <v>51</v>
      </c>
      <c r="AV98" s="218" t="s">
        <v>51</v>
      </c>
      <c r="AW98" s="218" t="s">
        <v>51</v>
      </c>
      <c r="AX98" s="218" t="s">
        <v>51</v>
      </c>
      <c r="AY98" s="326"/>
      <c r="AZ98" s="230"/>
    </row>
    <row r="99" spans="1:52">
      <c r="A99" s="329"/>
      <c r="B99" s="183"/>
      <c r="C99" s="210"/>
      <c r="D99" s="330">
        <f>SUM(D97:D98)</f>
        <v>0</v>
      </c>
      <c r="E99" s="330">
        <f t="shared" ref="E99:Q99" si="59">SUM(E97:E98)</f>
        <v>0</v>
      </c>
      <c r="F99" s="330">
        <f t="shared" si="59"/>
        <v>0</v>
      </c>
      <c r="G99" s="331">
        <f t="shared" si="59"/>
        <v>0</v>
      </c>
      <c r="H99" s="331">
        <f t="shared" si="59"/>
        <v>0</v>
      </c>
      <c r="I99" s="331">
        <f t="shared" si="59"/>
        <v>0</v>
      </c>
      <c r="J99" s="330">
        <f t="shared" si="59"/>
        <v>0</v>
      </c>
      <c r="K99" s="331">
        <f t="shared" si="59"/>
        <v>0</v>
      </c>
      <c r="L99" s="330">
        <f t="shared" si="59"/>
        <v>0</v>
      </c>
      <c r="M99" s="331">
        <f t="shared" si="59"/>
        <v>0</v>
      </c>
      <c r="N99" s="331">
        <f t="shared" si="59"/>
        <v>0</v>
      </c>
      <c r="O99" s="330">
        <f t="shared" si="59"/>
        <v>0</v>
      </c>
      <c r="P99" s="330">
        <f t="shared" si="59"/>
        <v>0</v>
      </c>
      <c r="Q99" s="330">
        <f t="shared" si="59"/>
        <v>0</v>
      </c>
      <c r="R99" s="231"/>
      <c r="S99" s="331">
        <f>SUM(S97:S98)</f>
        <v>49</v>
      </c>
      <c r="T99" s="330">
        <f t="shared" ref="S99:AX99" si="60">SUM(T97:T98)</f>
        <v>0</v>
      </c>
      <c r="U99" s="284">
        <f t="shared" si="60"/>
        <v>27</v>
      </c>
      <c r="V99" s="330">
        <f t="shared" si="60"/>
        <v>0</v>
      </c>
      <c r="W99" s="330">
        <f t="shared" si="60"/>
        <v>0</v>
      </c>
      <c r="X99" s="330">
        <f t="shared" si="60"/>
        <v>0</v>
      </c>
      <c r="Y99" s="330">
        <f t="shared" si="60"/>
        <v>0</v>
      </c>
      <c r="Z99" s="330">
        <f t="shared" si="60"/>
        <v>55</v>
      </c>
      <c r="AA99" s="330">
        <f t="shared" si="60"/>
        <v>0</v>
      </c>
      <c r="AB99" s="330">
        <f t="shared" si="60"/>
        <v>0</v>
      </c>
      <c r="AC99" s="330">
        <f t="shared" si="60"/>
        <v>0</v>
      </c>
      <c r="AD99" s="330">
        <f t="shared" si="60"/>
        <v>0</v>
      </c>
      <c r="AE99" s="330">
        <f t="shared" si="60"/>
        <v>0</v>
      </c>
      <c r="AF99" s="330">
        <f t="shared" si="60"/>
        <v>0</v>
      </c>
      <c r="AG99" s="330">
        <f t="shared" si="60"/>
        <v>0</v>
      </c>
      <c r="AH99" s="330">
        <f t="shared" si="60"/>
        <v>0</v>
      </c>
      <c r="AI99" s="330">
        <f t="shared" si="60"/>
        <v>0</v>
      </c>
      <c r="AJ99" s="330">
        <f t="shared" si="60"/>
        <v>0</v>
      </c>
      <c r="AK99" s="330">
        <f t="shared" si="60"/>
        <v>0</v>
      </c>
      <c r="AL99" s="330">
        <f t="shared" si="60"/>
        <v>0</v>
      </c>
      <c r="AM99" s="330">
        <f t="shared" si="60"/>
        <v>0</v>
      </c>
      <c r="AN99" s="330">
        <f t="shared" si="60"/>
        <v>0</v>
      </c>
      <c r="AO99" s="330">
        <f t="shared" si="60"/>
        <v>0</v>
      </c>
      <c r="AP99" s="330">
        <f t="shared" si="60"/>
        <v>0</v>
      </c>
      <c r="AQ99" s="330">
        <f t="shared" si="60"/>
        <v>0</v>
      </c>
      <c r="AR99" s="330">
        <f t="shared" si="60"/>
        <v>0</v>
      </c>
      <c r="AS99" s="330">
        <f t="shared" si="60"/>
        <v>0</v>
      </c>
      <c r="AT99" s="330">
        <f t="shared" si="60"/>
        <v>0</v>
      </c>
      <c r="AU99" s="330">
        <f t="shared" si="60"/>
        <v>0</v>
      </c>
      <c r="AV99" s="330">
        <f t="shared" si="60"/>
        <v>0</v>
      </c>
      <c r="AW99" s="330">
        <f t="shared" si="60"/>
        <v>0</v>
      </c>
      <c r="AX99" s="330">
        <f t="shared" si="60"/>
        <v>0</v>
      </c>
      <c r="AY99" s="210"/>
      <c r="AZ99" s="222"/>
    </row>
    <row r="100" ht="18" customHeight="1" spans="1:52">
      <c r="A100" s="191" t="s">
        <v>84</v>
      </c>
      <c r="B100" s="192"/>
      <c r="C100" s="224"/>
      <c r="D100" s="217"/>
      <c r="E100" s="187"/>
      <c r="F100" s="187"/>
      <c r="G100" s="183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276">
        <f>SUM(LARGE(D102:Q102,{1,2,3,4,5,6,7}))</f>
        <v>0</v>
      </c>
      <c r="S100" s="187">
        <v>12</v>
      </c>
      <c r="T100" s="187"/>
      <c r="U100" s="212">
        <v>12</v>
      </c>
      <c r="V100" s="218" t="s">
        <v>51</v>
      </c>
      <c r="W100" s="218" t="s">
        <v>51</v>
      </c>
      <c r="X100" s="218" t="s">
        <v>51</v>
      </c>
      <c r="Y100" s="218" t="s">
        <v>51</v>
      </c>
      <c r="Z100" s="218" t="s">
        <v>51</v>
      </c>
      <c r="AA100" s="218" t="s">
        <v>51</v>
      </c>
      <c r="AB100" s="218" t="s">
        <v>51</v>
      </c>
      <c r="AC100" s="218" t="s">
        <v>51</v>
      </c>
      <c r="AD100" s="218" t="s">
        <v>51</v>
      </c>
      <c r="AE100" s="218" t="s">
        <v>51</v>
      </c>
      <c r="AF100" s="218" t="s">
        <v>51</v>
      </c>
      <c r="AG100" s="218" t="s">
        <v>51</v>
      </c>
      <c r="AH100" s="218" t="s">
        <v>51</v>
      </c>
      <c r="AI100" s="218" t="s">
        <v>51</v>
      </c>
      <c r="AJ100" s="218" t="s">
        <v>51</v>
      </c>
      <c r="AK100" s="218" t="s">
        <v>51</v>
      </c>
      <c r="AL100" s="218" t="s">
        <v>51</v>
      </c>
      <c r="AM100" s="218" t="s">
        <v>51</v>
      </c>
      <c r="AN100" s="218" t="s">
        <v>51</v>
      </c>
      <c r="AO100" s="218" t="s">
        <v>51</v>
      </c>
      <c r="AP100" s="218" t="s">
        <v>51</v>
      </c>
      <c r="AQ100" s="218" t="s">
        <v>51</v>
      </c>
      <c r="AR100" s="218" t="s">
        <v>51</v>
      </c>
      <c r="AS100" s="218" t="s">
        <v>51</v>
      </c>
      <c r="AT100" s="218" t="s">
        <v>51</v>
      </c>
      <c r="AU100" s="218" t="s">
        <v>51</v>
      </c>
      <c r="AV100" s="218" t="s">
        <v>51</v>
      </c>
      <c r="AW100" s="218" t="s">
        <v>51</v>
      </c>
      <c r="AX100" s="218" t="s">
        <v>51</v>
      </c>
      <c r="AY100" s="326">
        <f>SUM(V102:AX102)</f>
        <v>0</v>
      </c>
      <c r="AZ100" s="230">
        <f>SUM(AY100,S102:U102,R100,B100:C102)</f>
        <v>34</v>
      </c>
    </row>
    <row r="101" s="311" customFormat="1" ht="18" customHeight="1" spans="1:52">
      <c r="A101" s="325"/>
      <c r="B101" s="199"/>
      <c r="C101" s="326"/>
      <c r="D101" s="327"/>
      <c r="E101" s="328"/>
      <c r="F101" s="220"/>
      <c r="G101" s="187"/>
      <c r="H101" s="187"/>
      <c r="I101" s="183"/>
      <c r="J101" s="328"/>
      <c r="K101" s="187"/>
      <c r="L101" s="220"/>
      <c r="M101" s="187"/>
      <c r="N101" s="183"/>
      <c r="O101" s="220"/>
      <c r="P101" s="220"/>
      <c r="Q101" s="220"/>
      <c r="R101" s="276"/>
      <c r="S101" s="183"/>
      <c r="T101" s="328"/>
      <c r="U101" s="212">
        <v>10</v>
      </c>
      <c r="V101" s="218" t="s">
        <v>51</v>
      </c>
      <c r="W101" s="218" t="s">
        <v>51</v>
      </c>
      <c r="X101" s="218" t="s">
        <v>51</v>
      </c>
      <c r="Y101" s="218" t="s">
        <v>51</v>
      </c>
      <c r="Z101" s="218" t="s">
        <v>51</v>
      </c>
      <c r="AA101" s="218" t="s">
        <v>51</v>
      </c>
      <c r="AB101" s="218" t="s">
        <v>51</v>
      </c>
      <c r="AC101" s="218" t="s">
        <v>51</v>
      </c>
      <c r="AD101" s="218" t="s">
        <v>51</v>
      </c>
      <c r="AE101" s="218" t="s">
        <v>51</v>
      </c>
      <c r="AF101" s="218" t="s">
        <v>51</v>
      </c>
      <c r="AG101" s="218" t="s">
        <v>51</v>
      </c>
      <c r="AH101" s="218" t="s">
        <v>51</v>
      </c>
      <c r="AI101" s="218" t="s">
        <v>51</v>
      </c>
      <c r="AJ101" s="218" t="s">
        <v>51</v>
      </c>
      <c r="AK101" s="218" t="s">
        <v>51</v>
      </c>
      <c r="AL101" s="218" t="s">
        <v>51</v>
      </c>
      <c r="AM101" s="218" t="s">
        <v>51</v>
      </c>
      <c r="AN101" s="218" t="s">
        <v>51</v>
      </c>
      <c r="AO101" s="218" t="s">
        <v>51</v>
      </c>
      <c r="AP101" s="218" t="s">
        <v>51</v>
      </c>
      <c r="AQ101" s="218" t="s">
        <v>51</v>
      </c>
      <c r="AR101" s="218" t="s">
        <v>51</v>
      </c>
      <c r="AS101" s="218" t="s">
        <v>51</v>
      </c>
      <c r="AT101" s="218" t="s">
        <v>51</v>
      </c>
      <c r="AU101" s="218" t="s">
        <v>51</v>
      </c>
      <c r="AV101" s="218" t="s">
        <v>51</v>
      </c>
      <c r="AW101" s="218" t="s">
        <v>51</v>
      </c>
      <c r="AX101" s="218" t="s">
        <v>51</v>
      </c>
      <c r="AY101" s="326"/>
      <c r="AZ101" s="230"/>
    </row>
    <row r="102" s="311" customFormat="1" ht="18" customHeight="1" spans="1:52">
      <c r="A102" s="329"/>
      <c r="B102" s="183"/>
      <c r="C102" s="210"/>
      <c r="D102" s="330">
        <f>SUM(D100:D101)</f>
        <v>0</v>
      </c>
      <c r="E102" s="330">
        <f t="shared" ref="E102:Q102" si="61">SUM(E100:E101)</f>
        <v>0</v>
      </c>
      <c r="F102" s="330">
        <f t="shared" si="61"/>
        <v>0</v>
      </c>
      <c r="G102" s="331">
        <f t="shared" si="61"/>
        <v>0</v>
      </c>
      <c r="H102" s="331">
        <f t="shared" si="61"/>
        <v>0</v>
      </c>
      <c r="I102" s="331">
        <f t="shared" si="61"/>
        <v>0</v>
      </c>
      <c r="J102" s="330">
        <f t="shared" si="61"/>
        <v>0</v>
      </c>
      <c r="K102" s="331">
        <f t="shared" si="61"/>
        <v>0</v>
      </c>
      <c r="L102" s="330">
        <f t="shared" si="61"/>
        <v>0</v>
      </c>
      <c r="M102" s="331">
        <f t="shared" si="61"/>
        <v>0</v>
      </c>
      <c r="N102" s="331">
        <f t="shared" si="61"/>
        <v>0</v>
      </c>
      <c r="O102" s="330">
        <f t="shared" si="61"/>
        <v>0</v>
      </c>
      <c r="P102" s="330">
        <f t="shared" si="61"/>
        <v>0</v>
      </c>
      <c r="Q102" s="330">
        <f t="shared" si="61"/>
        <v>0</v>
      </c>
      <c r="R102" s="231"/>
      <c r="S102" s="331">
        <f>SUM(S100:S101)</f>
        <v>12</v>
      </c>
      <c r="T102" s="330">
        <f t="shared" ref="S102:AX102" si="62">SUM(T100:T101)</f>
        <v>0</v>
      </c>
      <c r="U102" s="284">
        <f t="shared" si="62"/>
        <v>22</v>
      </c>
      <c r="V102" s="330">
        <f t="shared" si="62"/>
        <v>0</v>
      </c>
      <c r="W102" s="330">
        <f t="shared" si="62"/>
        <v>0</v>
      </c>
      <c r="X102" s="330">
        <f t="shared" si="62"/>
        <v>0</v>
      </c>
      <c r="Y102" s="330">
        <f t="shared" si="62"/>
        <v>0</v>
      </c>
      <c r="Z102" s="330">
        <f t="shared" si="62"/>
        <v>0</v>
      </c>
      <c r="AA102" s="330">
        <f t="shared" si="62"/>
        <v>0</v>
      </c>
      <c r="AB102" s="330">
        <f t="shared" si="62"/>
        <v>0</v>
      </c>
      <c r="AC102" s="330">
        <f t="shared" si="62"/>
        <v>0</v>
      </c>
      <c r="AD102" s="330">
        <f t="shared" si="62"/>
        <v>0</v>
      </c>
      <c r="AE102" s="330">
        <f t="shared" si="62"/>
        <v>0</v>
      </c>
      <c r="AF102" s="330">
        <f t="shared" si="62"/>
        <v>0</v>
      </c>
      <c r="AG102" s="330">
        <f t="shared" si="62"/>
        <v>0</v>
      </c>
      <c r="AH102" s="330">
        <f t="shared" si="62"/>
        <v>0</v>
      </c>
      <c r="AI102" s="330">
        <f t="shared" si="62"/>
        <v>0</v>
      </c>
      <c r="AJ102" s="330">
        <f t="shared" si="62"/>
        <v>0</v>
      </c>
      <c r="AK102" s="330">
        <f t="shared" si="62"/>
        <v>0</v>
      </c>
      <c r="AL102" s="330">
        <f t="shared" si="62"/>
        <v>0</v>
      </c>
      <c r="AM102" s="330">
        <f t="shared" si="62"/>
        <v>0</v>
      </c>
      <c r="AN102" s="330">
        <f t="shared" si="62"/>
        <v>0</v>
      </c>
      <c r="AO102" s="330">
        <f t="shared" si="62"/>
        <v>0</v>
      </c>
      <c r="AP102" s="330">
        <f t="shared" si="62"/>
        <v>0</v>
      </c>
      <c r="AQ102" s="330">
        <f t="shared" si="62"/>
        <v>0</v>
      </c>
      <c r="AR102" s="330">
        <f t="shared" si="62"/>
        <v>0</v>
      </c>
      <c r="AS102" s="330">
        <f t="shared" si="62"/>
        <v>0</v>
      </c>
      <c r="AT102" s="330">
        <f t="shared" si="62"/>
        <v>0</v>
      </c>
      <c r="AU102" s="330">
        <f t="shared" si="62"/>
        <v>0</v>
      </c>
      <c r="AV102" s="330">
        <f t="shared" si="62"/>
        <v>0</v>
      </c>
      <c r="AW102" s="330">
        <f t="shared" si="62"/>
        <v>0</v>
      </c>
      <c r="AX102" s="330">
        <f t="shared" si="62"/>
        <v>0</v>
      </c>
      <c r="AY102" s="210"/>
      <c r="AZ102" s="222"/>
    </row>
    <row r="103" ht="18" customHeight="1" spans="1:52">
      <c r="A103" s="335" t="s">
        <v>85</v>
      </c>
      <c r="B103" s="192"/>
      <c r="C103" s="224"/>
      <c r="D103" s="217"/>
      <c r="E103" s="187"/>
      <c r="F103" s="187"/>
      <c r="G103" s="183"/>
      <c r="H103" s="187"/>
      <c r="I103" s="187"/>
      <c r="J103" s="187"/>
      <c r="K103" s="187"/>
      <c r="L103" s="187"/>
      <c r="M103" s="187"/>
      <c r="N103" s="187">
        <v>12</v>
      </c>
      <c r="O103" s="187"/>
      <c r="P103" s="187"/>
      <c r="Q103" s="187"/>
      <c r="R103" s="276">
        <f>SUM(LARGE(D105:Q105,{1,2,3,4,5,6,7}))</f>
        <v>25</v>
      </c>
      <c r="S103" s="187">
        <v>24</v>
      </c>
      <c r="T103" s="187"/>
      <c r="U103" s="212">
        <v>12</v>
      </c>
      <c r="V103" s="218" t="s">
        <v>51</v>
      </c>
      <c r="W103" s="218" t="s">
        <v>51</v>
      </c>
      <c r="X103" s="218" t="s">
        <v>51</v>
      </c>
      <c r="Y103" s="218" t="s">
        <v>51</v>
      </c>
      <c r="Z103" s="218" t="s">
        <v>51</v>
      </c>
      <c r="AA103" s="218" t="s">
        <v>51</v>
      </c>
      <c r="AB103" s="218" t="s">
        <v>51</v>
      </c>
      <c r="AC103" s="218" t="s">
        <v>51</v>
      </c>
      <c r="AD103" s="218" t="s">
        <v>51</v>
      </c>
      <c r="AE103" s="218" t="s">
        <v>51</v>
      </c>
      <c r="AF103" s="218" t="s">
        <v>51</v>
      </c>
      <c r="AG103" s="218" t="s">
        <v>51</v>
      </c>
      <c r="AH103" s="218" t="s">
        <v>51</v>
      </c>
      <c r="AI103" s="218" t="s">
        <v>51</v>
      </c>
      <c r="AJ103" s="218" t="s">
        <v>51</v>
      </c>
      <c r="AK103" s="218">
        <v>792.5</v>
      </c>
      <c r="AL103" s="218" t="s">
        <v>51</v>
      </c>
      <c r="AM103" s="218" t="s">
        <v>51</v>
      </c>
      <c r="AN103" s="218" t="s">
        <v>51</v>
      </c>
      <c r="AO103" s="218" t="s">
        <v>51</v>
      </c>
      <c r="AP103" s="218" t="s">
        <v>51</v>
      </c>
      <c r="AQ103" s="218" t="s">
        <v>51</v>
      </c>
      <c r="AR103" s="218" t="s">
        <v>51</v>
      </c>
      <c r="AS103" s="218" t="s">
        <v>51</v>
      </c>
      <c r="AT103" s="218" t="s">
        <v>51</v>
      </c>
      <c r="AU103" s="218" t="s">
        <v>51</v>
      </c>
      <c r="AV103" s="218" t="s">
        <v>51</v>
      </c>
      <c r="AW103" s="218" t="s">
        <v>51</v>
      </c>
      <c r="AX103" s="218" t="s">
        <v>51</v>
      </c>
      <c r="AY103" s="326">
        <f>SUM(V105:AX105)</f>
        <v>832.5</v>
      </c>
      <c r="AZ103" s="230">
        <f>SUM(AY103,S105:U105,R103,B103:C105)</f>
        <v>910.5</v>
      </c>
    </row>
    <row r="104" s="311" customFormat="1" ht="18" customHeight="1" spans="1:52">
      <c r="A104" s="325"/>
      <c r="B104" s="199"/>
      <c r="C104" s="326"/>
      <c r="D104" s="327"/>
      <c r="E104" s="328"/>
      <c r="F104" s="220"/>
      <c r="G104" s="187"/>
      <c r="H104" s="187"/>
      <c r="I104" s="183"/>
      <c r="J104" s="328"/>
      <c r="K104" s="187"/>
      <c r="L104" s="220"/>
      <c r="M104" s="187" t="s">
        <v>64</v>
      </c>
      <c r="N104" s="183">
        <v>13</v>
      </c>
      <c r="O104" s="220"/>
      <c r="P104" s="220"/>
      <c r="Q104" s="220"/>
      <c r="R104" s="276"/>
      <c r="S104" s="183">
        <v>2</v>
      </c>
      <c r="T104" s="328"/>
      <c r="U104" s="212">
        <v>15</v>
      </c>
      <c r="V104" s="218" t="s">
        <v>51</v>
      </c>
      <c r="W104" s="218" t="s">
        <v>51</v>
      </c>
      <c r="X104" s="218" t="s">
        <v>51</v>
      </c>
      <c r="Y104" s="218" t="s">
        <v>51</v>
      </c>
      <c r="Z104" s="218" t="s">
        <v>51</v>
      </c>
      <c r="AA104" s="218" t="s">
        <v>51</v>
      </c>
      <c r="AB104" s="218" t="s">
        <v>51</v>
      </c>
      <c r="AC104" s="218" t="s">
        <v>51</v>
      </c>
      <c r="AD104" s="218" t="s">
        <v>51</v>
      </c>
      <c r="AE104" s="218" t="s">
        <v>51</v>
      </c>
      <c r="AF104" s="218" t="s">
        <v>51</v>
      </c>
      <c r="AG104" s="218" t="s">
        <v>51</v>
      </c>
      <c r="AH104" s="218" t="s">
        <v>51</v>
      </c>
      <c r="AI104" s="218" t="s">
        <v>51</v>
      </c>
      <c r="AJ104" s="218" t="s">
        <v>51</v>
      </c>
      <c r="AK104" s="218">
        <v>40</v>
      </c>
      <c r="AL104" s="218" t="s">
        <v>51</v>
      </c>
      <c r="AM104" s="218" t="s">
        <v>51</v>
      </c>
      <c r="AN104" s="218" t="s">
        <v>51</v>
      </c>
      <c r="AO104" s="218" t="s">
        <v>51</v>
      </c>
      <c r="AP104" s="218" t="s">
        <v>51</v>
      </c>
      <c r="AQ104" s="218" t="s">
        <v>51</v>
      </c>
      <c r="AR104" s="218" t="s">
        <v>51</v>
      </c>
      <c r="AS104" s="218" t="s">
        <v>51</v>
      </c>
      <c r="AT104" s="218" t="s">
        <v>51</v>
      </c>
      <c r="AU104" s="218" t="s">
        <v>51</v>
      </c>
      <c r="AV104" s="218" t="s">
        <v>51</v>
      </c>
      <c r="AW104" s="218" t="s">
        <v>51</v>
      </c>
      <c r="AX104" s="218" t="s">
        <v>51</v>
      </c>
      <c r="AY104" s="326"/>
      <c r="AZ104" s="230"/>
    </row>
    <row r="105" s="311" customFormat="1" ht="18" customHeight="1" spans="1:52">
      <c r="A105" s="329"/>
      <c r="B105" s="183"/>
      <c r="C105" s="210"/>
      <c r="D105" s="330">
        <f>SUM(D103:D104)</f>
        <v>0</v>
      </c>
      <c r="E105" s="330">
        <f t="shared" ref="E105:Q105" si="63">SUM(E103:E104)</f>
        <v>0</v>
      </c>
      <c r="F105" s="330">
        <f t="shared" si="63"/>
        <v>0</v>
      </c>
      <c r="G105" s="331">
        <f t="shared" si="63"/>
        <v>0</v>
      </c>
      <c r="H105" s="331">
        <f t="shared" si="63"/>
        <v>0</v>
      </c>
      <c r="I105" s="331">
        <f t="shared" si="63"/>
        <v>0</v>
      </c>
      <c r="J105" s="330">
        <f t="shared" si="63"/>
        <v>0</v>
      </c>
      <c r="K105" s="331">
        <f t="shared" si="63"/>
        <v>0</v>
      </c>
      <c r="L105" s="330">
        <f t="shared" si="63"/>
        <v>0</v>
      </c>
      <c r="M105" s="331">
        <f t="shared" si="63"/>
        <v>0</v>
      </c>
      <c r="N105" s="331">
        <f t="shared" si="63"/>
        <v>25</v>
      </c>
      <c r="O105" s="330">
        <f t="shared" si="63"/>
        <v>0</v>
      </c>
      <c r="P105" s="330">
        <f t="shared" si="63"/>
        <v>0</v>
      </c>
      <c r="Q105" s="330">
        <f t="shared" si="63"/>
        <v>0</v>
      </c>
      <c r="R105" s="231"/>
      <c r="S105" s="331">
        <f>SUM(S103:S104)</f>
        <v>26</v>
      </c>
      <c r="T105" s="330">
        <f t="shared" ref="S105:AX105" si="64">SUM(T103:T104)</f>
        <v>0</v>
      </c>
      <c r="U105" s="284">
        <f t="shared" si="64"/>
        <v>27</v>
      </c>
      <c r="V105" s="330">
        <f t="shared" si="64"/>
        <v>0</v>
      </c>
      <c r="W105" s="330">
        <f t="shared" si="64"/>
        <v>0</v>
      </c>
      <c r="X105" s="330">
        <f t="shared" si="64"/>
        <v>0</v>
      </c>
      <c r="Y105" s="330">
        <f t="shared" si="64"/>
        <v>0</v>
      </c>
      <c r="Z105" s="330">
        <f t="shared" si="64"/>
        <v>0</v>
      </c>
      <c r="AA105" s="330">
        <f t="shared" si="64"/>
        <v>0</v>
      </c>
      <c r="AB105" s="330">
        <f t="shared" si="64"/>
        <v>0</v>
      </c>
      <c r="AC105" s="330">
        <f t="shared" si="64"/>
        <v>0</v>
      </c>
      <c r="AD105" s="330">
        <f t="shared" si="64"/>
        <v>0</v>
      </c>
      <c r="AE105" s="330">
        <f t="shared" si="64"/>
        <v>0</v>
      </c>
      <c r="AF105" s="330">
        <f t="shared" si="64"/>
        <v>0</v>
      </c>
      <c r="AG105" s="330">
        <f t="shared" si="64"/>
        <v>0</v>
      </c>
      <c r="AH105" s="330">
        <f t="shared" si="64"/>
        <v>0</v>
      </c>
      <c r="AI105" s="330">
        <f t="shared" si="64"/>
        <v>0</v>
      </c>
      <c r="AJ105" s="330">
        <f t="shared" si="64"/>
        <v>0</v>
      </c>
      <c r="AK105" s="330">
        <f t="shared" si="64"/>
        <v>832.5</v>
      </c>
      <c r="AL105" s="330">
        <f t="shared" si="64"/>
        <v>0</v>
      </c>
      <c r="AM105" s="330">
        <f t="shared" si="64"/>
        <v>0</v>
      </c>
      <c r="AN105" s="330">
        <f t="shared" si="64"/>
        <v>0</v>
      </c>
      <c r="AO105" s="330">
        <f t="shared" si="64"/>
        <v>0</v>
      </c>
      <c r="AP105" s="330">
        <f t="shared" si="64"/>
        <v>0</v>
      </c>
      <c r="AQ105" s="330">
        <f t="shared" si="64"/>
        <v>0</v>
      </c>
      <c r="AR105" s="330">
        <f t="shared" si="64"/>
        <v>0</v>
      </c>
      <c r="AS105" s="330">
        <f t="shared" si="64"/>
        <v>0</v>
      </c>
      <c r="AT105" s="330">
        <f t="shared" si="64"/>
        <v>0</v>
      </c>
      <c r="AU105" s="330">
        <f t="shared" si="64"/>
        <v>0</v>
      </c>
      <c r="AV105" s="330">
        <f t="shared" si="64"/>
        <v>0</v>
      </c>
      <c r="AW105" s="330">
        <f t="shared" si="64"/>
        <v>0</v>
      </c>
      <c r="AX105" s="330">
        <f t="shared" si="64"/>
        <v>0</v>
      </c>
      <c r="AY105" s="210"/>
      <c r="AZ105" s="222"/>
    </row>
    <row r="106" ht="18" customHeight="1" spans="1:52">
      <c r="A106" s="191" t="s">
        <v>86</v>
      </c>
      <c r="B106" s="192"/>
      <c r="C106" s="224"/>
      <c r="D106" s="217"/>
      <c r="E106" s="187"/>
      <c r="F106" s="187"/>
      <c r="G106" s="183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276">
        <f>SUM(LARGE(D108:Q108,{1,2,3,4,5,6,7}))</f>
        <v>0</v>
      </c>
      <c r="S106" s="187"/>
      <c r="T106" s="187"/>
      <c r="U106" s="212"/>
      <c r="V106" s="218" t="s">
        <v>51</v>
      </c>
      <c r="W106" s="218" t="s">
        <v>51</v>
      </c>
      <c r="X106" s="218" t="s">
        <v>51</v>
      </c>
      <c r="Y106" s="218" t="s">
        <v>51</v>
      </c>
      <c r="Z106" s="218" t="s">
        <v>51</v>
      </c>
      <c r="AA106" s="218" t="s">
        <v>51</v>
      </c>
      <c r="AB106" s="218" t="s">
        <v>51</v>
      </c>
      <c r="AC106" s="218" t="s">
        <v>51</v>
      </c>
      <c r="AD106" s="218" t="s">
        <v>51</v>
      </c>
      <c r="AE106" s="218" t="s">
        <v>51</v>
      </c>
      <c r="AF106" s="218" t="s">
        <v>51</v>
      </c>
      <c r="AG106" s="218" t="s">
        <v>51</v>
      </c>
      <c r="AH106" s="218" t="s">
        <v>51</v>
      </c>
      <c r="AI106" s="218" t="s">
        <v>51</v>
      </c>
      <c r="AJ106" s="218" t="s">
        <v>51</v>
      </c>
      <c r="AK106" s="218" t="s">
        <v>51</v>
      </c>
      <c r="AL106" s="218" t="s">
        <v>51</v>
      </c>
      <c r="AM106" s="218" t="s">
        <v>51</v>
      </c>
      <c r="AN106" s="218" t="s">
        <v>51</v>
      </c>
      <c r="AO106" s="218" t="s">
        <v>51</v>
      </c>
      <c r="AP106" s="218" t="s">
        <v>51</v>
      </c>
      <c r="AQ106" s="218" t="s">
        <v>51</v>
      </c>
      <c r="AR106" s="218" t="s">
        <v>51</v>
      </c>
      <c r="AS106" s="218" t="s">
        <v>51</v>
      </c>
      <c r="AT106" s="218" t="s">
        <v>51</v>
      </c>
      <c r="AU106" s="218" t="s">
        <v>51</v>
      </c>
      <c r="AV106" s="218" t="s">
        <v>51</v>
      </c>
      <c r="AW106" s="218" t="s">
        <v>51</v>
      </c>
      <c r="AX106" s="218" t="s">
        <v>51</v>
      </c>
      <c r="AY106" s="326">
        <f>SUM(V108:AX108)</f>
        <v>0</v>
      </c>
      <c r="AZ106" s="230">
        <f>SUM(AY106,S108:U108,R106,B106:C108)</f>
        <v>0</v>
      </c>
    </row>
    <row r="107" s="311" customFormat="1" ht="18" customHeight="1" spans="1:52">
      <c r="A107" s="325"/>
      <c r="B107" s="199"/>
      <c r="C107" s="326"/>
      <c r="D107" s="327"/>
      <c r="E107" s="328"/>
      <c r="F107" s="220"/>
      <c r="G107" s="187"/>
      <c r="H107" s="187"/>
      <c r="I107" s="183"/>
      <c r="J107" s="328"/>
      <c r="K107" s="187"/>
      <c r="L107" s="220"/>
      <c r="M107" s="187"/>
      <c r="N107" s="183"/>
      <c r="O107" s="220"/>
      <c r="P107" s="220"/>
      <c r="Q107" s="220"/>
      <c r="R107" s="276"/>
      <c r="S107" s="183"/>
      <c r="T107" s="328"/>
      <c r="U107" s="212"/>
      <c r="V107" s="218" t="s">
        <v>51</v>
      </c>
      <c r="W107" s="218" t="s">
        <v>51</v>
      </c>
      <c r="X107" s="218" t="s">
        <v>51</v>
      </c>
      <c r="Y107" s="218" t="s">
        <v>51</v>
      </c>
      <c r="Z107" s="218" t="s">
        <v>51</v>
      </c>
      <c r="AA107" s="218" t="s">
        <v>51</v>
      </c>
      <c r="AB107" s="218" t="s">
        <v>51</v>
      </c>
      <c r="AC107" s="218" t="s">
        <v>51</v>
      </c>
      <c r="AD107" s="218" t="s">
        <v>51</v>
      </c>
      <c r="AE107" s="218" t="s">
        <v>51</v>
      </c>
      <c r="AF107" s="218" t="s">
        <v>51</v>
      </c>
      <c r="AG107" s="218" t="s">
        <v>51</v>
      </c>
      <c r="AH107" s="218" t="s">
        <v>51</v>
      </c>
      <c r="AI107" s="218" t="s">
        <v>51</v>
      </c>
      <c r="AJ107" s="218" t="s">
        <v>51</v>
      </c>
      <c r="AK107" s="218" t="s">
        <v>51</v>
      </c>
      <c r="AL107" s="218" t="s">
        <v>51</v>
      </c>
      <c r="AM107" s="218" t="s">
        <v>51</v>
      </c>
      <c r="AN107" s="218" t="s">
        <v>51</v>
      </c>
      <c r="AO107" s="218" t="s">
        <v>51</v>
      </c>
      <c r="AP107" s="218" t="s">
        <v>51</v>
      </c>
      <c r="AQ107" s="218" t="s">
        <v>51</v>
      </c>
      <c r="AR107" s="218" t="s">
        <v>51</v>
      </c>
      <c r="AS107" s="218" t="s">
        <v>51</v>
      </c>
      <c r="AT107" s="218" t="s">
        <v>51</v>
      </c>
      <c r="AU107" s="218" t="s">
        <v>51</v>
      </c>
      <c r="AV107" s="218" t="s">
        <v>51</v>
      </c>
      <c r="AW107" s="218" t="s">
        <v>51</v>
      </c>
      <c r="AX107" s="218" t="s">
        <v>51</v>
      </c>
      <c r="AY107" s="326"/>
      <c r="AZ107" s="230"/>
    </row>
    <row r="108" s="311" customFormat="1" ht="18" customHeight="1" spans="1:52">
      <c r="A108" s="329"/>
      <c r="B108" s="183"/>
      <c r="C108" s="210"/>
      <c r="D108" s="330">
        <f>SUM(D106:D107)</f>
        <v>0</v>
      </c>
      <c r="E108" s="330">
        <f t="shared" ref="E108:Q108" si="65">SUM(E106:E107)</f>
        <v>0</v>
      </c>
      <c r="F108" s="330">
        <f t="shared" si="65"/>
        <v>0</v>
      </c>
      <c r="G108" s="331">
        <f t="shared" si="65"/>
        <v>0</v>
      </c>
      <c r="H108" s="331">
        <f t="shared" si="65"/>
        <v>0</v>
      </c>
      <c r="I108" s="331">
        <f t="shared" si="65"/>
        <v>0</v>
      </c>
      <c r="J108" s="330">
        <f t="shared" si="65"/>
        <v>0</v>
      </c>
      <c r="K108" s="331">
        <f t="shared" si="65"/>
        <v>0</v>
      </c>
      <c r="L108" s="330">
        <f t="shared" si="65"/>
        <v>0</v>
      </c>
      <c r="M108" s="331">
        <f t="shared" si="65"/>
        <v>0</v>
      </c>
      <c r="N108" s="331">
        <f t="shared" si="65"/>
        <v>0</v>
      </c>
      <c r="O108" s="330">
        <f t="shared" si="65"/>
        <v>0</v>
      </c>
      <c r="P108" s="330">
        <f t="shared" si="65"/>
        <v>0</v>
      </c>
      <c r="Q108" s="330">
        <f t="shared" si="65"/>
        <v>0</v>
      </c>
      <c r="R108" s="231"/>
      <c r="S108" s="331">
        <f>SUM(S106:S107)</f>
        <v>0</v>
      </c>
      <c r="T108" s="330">
        <f t="shared" ref="S108:AX108" si="66">SUM(T106:T107)</f>
        <v>0</v>
      </c>
      <c r="U108" s="284">
        <f t="shared" si="66"/>
        <v>0</v>
      </c>
      <c r="V108" s="330">
        <f t="shared" si="66"/>
        <v>0</v>
      </c>
      <c r="W108" s="330">
        <f t="shared" si="66"/>
        <v>0</v>
      </c>
      <c r="X108" s="330">
        <f t="shared" si="66"/>
        <v>0</v>
      </c>
      <c r="Y108" s="330">
        <f t="shared" si="66"/>
        <v>0</v>
      </c>
      <c r="Z108" s="330">
        <f t="shared" si="66"/>
        <v>0</v>
      </c>
      <c r="AA108" s="330">
        <f t="shared" si="66"/>
        <v>0</v>
      </c>
      <c r="AB108" s="330">
        <f t="shared" si="66"/>
        <v>0</v>
      </c>
      <c r="AC108" s="330">
        <f t="shared" si="66"/>
        <v>0</v>
      </c>
      <c r="AD108" s="330">
        <f t="shared" si="66"/>
        <v>0</v>
      </c>
      <c r="AE108" s="330">
        <f t="shared" si="66"/>
        <v>0</v>
      </c>
      <c r="AF108" s="330">
        <f t="shared" si="66"/>
        <v>0</v>
      </c>
      <c r="AG108" s="330">
        <f t="shared" si="66"/>
        <v>0</v>
      </c>
      <c r="AH108" s="330">
        <f t="shared" si="66"/>
        <v>0</v>
      </c>
      <c r="AI108" s="330">
        <f t="shared" si="66"/>
        <v>0</v>
      </c>
      <c r="AJ108" s="330">
        <f t="shared" si="66"/>
        <v>0</v>
      </c>
      <c r="AK108" s="330">
        <f t="shared" si="66"/>
        <v>0</v>
      </c>
      <c r="AL108" s="330">
        <f t="shared" si="66"/>
        <v>0</v>
      </c>
      <c r="AM108" s="330">
        <f t="shared" si="66"/>
        <v>0</v>
      </c>
      <c r="AN108" s="330">
        <f t="shared" si="66"/>
        <v>0</v>
      </c>
      <c r="AO108" s="330">
        <f t="shared" si="66"/>
        <v>0</v>
      </c>
      <c r="AP108" s="330">
        <f t="shared" si="66"/>
        <v>0</v>
      </c>
      <c r="AQ108" s="330">
        <f t="shared" si="66"/>
        <v>0</v>
      </c>
      <c r="AR108" s="330">
        <f t="shared" si="66"/>
        <v>0</v>
      </c>
      <c r="AS108" s="330">
        <f t="shared" si="66"/>
        <v>0</v>
      </c>
      <c r="AT108" s="330">
        <f t="shared" si="66"/>
        <v>0</v>
      </c>
      <c r="AU108" s="330">
        <f t="shared" si="66"/>
        <v>0</v>
      </c>
      <c r="AV108" s="330">
        <f t="shared" si="66"/>
        <v>0</v>
      </c>
      <c r="AW108" s="330">
        <f t="shared" si="66"/>
        <v>0</v>
      </c>
      <c r="AX108" s="330">
        <f t="shared" si="66"/>
        <v>0</v>
      </c>
      <c r="AY108" s="210"/>
      <c r="AZ108" s="222"/>
    </row>
    <row r="109" ht="18" customHeight="1" spans="1:52">
      <c r="A109" s="191" t="s">
        <v>87</v>
      </c>
      <c r="B109" s="192"/>
      <c r="C109" s="224"/>
      <c r="D109" s="217"/>
      <c r="E109" s="187"/>
      <c r="F109" s="187"/>
      <c r="G109" s="183"/>
      <c r="H109" s="187"/>
      <c r="I109" s="187"/>
      <c r="J109" s="187"/>
      <c r="K109" s="187"/>
      <c r="L109" s="187"/>
      <c r="M109" s="187"/>
      <c r="N109" s="187">
        <v>12</v>
      </c>
      <c r="O109" s="187"/>
      <c r="P109" s="187"/>
      <c r="Q109" s="187"/>
      <c r="R109" s="276">
        <f>SUM(LARGE(D111:Q111,{1,2,3,4,5,6,7}))</f>
        <v>30</v>
      </c>
      <c r="S109" s="187">
        <v>18</v>
      </c>
      <c r="T109" s="187"/>
      <c r="U109" s="212">
        <v>12</v>
      </c>
      <c r="V109" s="218" t="s">
        <v>51</v>
      </c>
      <c r="W109" s="218" t="s">
        <v>51</v>
      </c>
      <c r="X109" s="218" t="s">
        <v>51</v>
      </c>
      <c r="Y109" s="218" t="s">
        <v>51</v>
      </c>
      <c r="Z109" s="218" t="s">
        <v>51</v>
      </c>
      <c r="AA109" s="218" t="s">
        <v>51</v>
      </c>
      <c r="AB109" s="218" t="s">
        <v>51</v>
      </c>
      <c r="AC109" s="218" t="s">
        <v>51</v>
      </c>
      <c r="AD109" s="218" t="s">
        <v>51</v>
      </c>
      <c r="AE109" s="218" t="s">
        <v>51</v>
      </c>
      <c r="AF109" s="218" t="s">
        <v>51</v>
      </c>
      <c r="AG109" s="218" t="s">
        <v>51</v>
      </c>
      <c r="AH109" s="218" t="s">
        <v>51</v>
      </c>
      <c r="AI109" s="218" t="s">
        <v>51</v>
      </c>
      <c r="AJ109" s="218" t="s">
        <v>51</v>
      </c>
      <c r="AK109" s="218" t="s">
        <v>51</v>
      </c>
      <c r="AL109" s="218" t="s">
        <v>51</v>
      </c>
      <c r="AM109" s="218" t="s">
        <v>51</v>
      </c>
      <c r="AN109" s="218" t="s">
        <v>51</v>
      </c>
      <c r="AO109" s="218" t="s">
        <v>51</v>
      </c>
      <c r="AP109" s="218" t="s">
        <v>51</v>
      </c>
      <c r="AQ109" s="218" t="s">
        <v>51</v>
      </c>
      <c r="AR109" s="218" t="s">
        <v>51</v>
      </c>
      <c r="AS109" s="218" t="s">
        <v>51</v>
      </c>
      <c r="AT109" s="218" t="s">
        <v>51</v>
      </c>
      <c r="AU109" s="218" t="s">
        <v>51</v>
      </c>
      <c r="AV109" s="218" t="s">
        <v>51</v>
      </c>
      <c r="AW109" s="218" t="s">
        <v>51</v>
      </c>
      <c r="AX109" s="218" t="s">
        <v>51</v>
      </c>
      <c r="AY109" s="326">
        <f>SUM(V111:AX111)</f>
        <v>0</v>
      </c>
      <c r="AZ109" s="230">
        <f>SUM(AY109,S111:U111,R109,B109:C111)</f>
        <v>100</v>
      </c>
    </row>
    <row r="110" s="311" customFormat="1" ht="18" customHeight="1" spans="1:52">
      <c r="A110" s="325"/>
      <c r="B110" s="199"/>
      <c r="C110" s="326"/>
      <c r="D110" s="327"/>
      <c r="E110" s="328"/>
      <c r="F110" s="220"/>
      <c r="G110" s="187"/>
      <c r="H110" s="187"/>
      <c r="I110" s="183"/>
      <c r="J110" s="328"/>
      <c r="K110" s="187"/>
      <c r="L110" s="220"/>
      <c r="M110" s="187"/>
      <c r="N110" s="183">
        <v>18</v>
      </c>
      <c r="O110" s="220"/>
      <c r="P110" s="220"/>
      <c r="Q110" s="220"/>
      <c r="R110" s="276"/>
      <c r="S110" s="183">
        <f>11+14</f>
        <v>25</v>
      </c>
      <c r="T110" s="328"/>
      <c r="U110" s="212">
        <v>15</v>
      </c>
      <c r="V110" s="218" t="s">
        <v>51</v>
      </c>
      <c r="W110" s="218" t="s">
        <v>51</v>
      </c>
      <c r="X110" s="218" t="s">
        <v>51</v>
      </c>
      <c r="Y110" s="218" t="s">
        <v>51</v>
      </c>
      <c r="Z110" s="218" t="s">
        <v>51</v>
      </c>
      <c r="AA110" s="218" t="s">
        <v>51</v>
      </c>
      <c r="AB110" s="218" t="s">
        <v>51</v>
      </c>
      <c r="AC110" s="218" t="s">
        <v>51</v>
      </c>
      <c r="AD110" s="218" t="s">
        <v>51</v>
      </c>
      <c r="AE110" s="218" t="s">
        <v>51</v>
      </c>
      <c r="AF110" s="218" t="s">
        <v>51</v>
      </c>
      <c r="AG110" s="218" t="s">
        <v>51</v>
      </c>
      <c r="AH110" s="218" t="s">
        <v>51</v>
      </c>
      <c r="AI110" s="218" t="s">
        <v>51</v>
      </c>
      <c r="AJ110" s="218" t="s">
        <v>51</v>
      </c>
      <c r="AK110" s="218" t="s">
        <v>51</v>
      </c>
      <c r="AL110" s="218" t="s">
        <v>51</v>
      </c>
      <c r="AM110" s="218" t="s">
        <v>51</v>
      </c>
      <c r="AN110" s="218" t="s">
        <v>51</v>
      </c>
      <c r="AO110" s="218" t="s">
        <v>51</v>
      </c>
      <c r="AP110" s="218" t="s">
        <v>51</v>
      </c>
      <c r="AQ110" s="218" t="s">
        <v>51</v>
      </c>
      <c r="AR110" s="218" t="s">
        <v>51</v>
      </c>
      <c r="AS110" s="218" t="s">
        <v>51</v>
      </c>
      <c r="AT110" s="218" t="s">
        <v>51</v>
      </c>
      <c r="AU110" s="218" t="s">
        <v>51</v>
      </c>
      <c r="AV110" s="218" t="s">
        <v>51</v>
      </c>
      <c r="AW110" s="218" t="s">
        <v>51</v>
      </c>
      <c r="AX110" s="218" t="s">
        <v>51</v>
      </c>
      <c r="AY110" s="326"/>
      <c r="AZ110" s="230"/>
    </row>
    <row r="111" s="311" customFormat="1" ht="18" customHeight="1" spans="1:52">
      <c r="A111" s="329"/>
      <c r="B111" s="183"/>
      <c r="C111" s="210"/>
      <c r="D111" s="330">
        <f>SUM(D109:D110)</f>
        <v>0</v>
      </c>
      <c r="E111" s="330">
        <f t="shared" ref="E111:Q111" si="67">SUM(E109:E110)</f>
        <v>0</v>
      </c>
      <c r="F111" s="330">
        <f t="shared" si="67"/>
        <v>0</v>
      </c>
      <c r="G111" s="331">
        <f t="shared" si="67"/>
        <v>0</v>
      </c>
      <c r="H111" s="331">
        <f t="shared" si="67"/>
        <v>0</v>
      </c>
      <c r="I111" s="331">
        <f t="shared" si="67"/>
        <v>0</v>
      </c>
      <c r="J111" s="330">
        <f t="shared" si="67"/>
        <v>0</v>
      </c>
      <c r="K111" s="331">
        <f t="shared" si="67"/>
        <v>0</v>
      </c>
      <c r="L111" s="330">
        <f t="shared" si="67"/>
        <v>0</v>
      </c>
      <c r="M111" s="331">
        <f t="shared" si="67"/>
        <v>0</v>
      </c>
      <c r="N111" s="331">
        <f t="shared" si="67"/>
        <v>30</v>
      </c>
      <c r="O111" s="330">
        <f t="shared" si="67"/>
        <v>0</v>
      </c>
      <c r="P111" s="330">
        <f t="shared" si="67"/>
        <v>0</v>
      </c>
      <c r="Q111" s="330">
        <f t="shared" si="67"/>
        <v>0</v>
      </c>
      <c r="R111" s="231"/>
      <c r="S111" s="331">
        <f>SUM(S109:S110)</f>
        <v>43</v>
      </c>
      <c r="T111" s="330">
        <f t="shared" ref="S111:AX111" si="68">SUM(T109:T110)</f>
        <v>0</v>
      </c>
      <c r="U111" s="284">
        <f t="shared" si="68"/>
        <v>27</v>
      </c>
      <c r="V111" s="330">
        <f t="shared" si="68"/>
        <v>0</v>
      </c>
      <c r="W111" s="330">
        <f t="shared" si="68"/>
        <v>0</v>
      </c>
      <c r="X111" s="330">
        <f t="shared" si="68"/>
        <v>0</v>
      </c>
      <c r="Y111" s="330">
        <f t="shared" si="68"/>
        <v>0</v>
      </c>
      <c r="Z111" s="330">
        <f t="shared" si="68"/>
        <v>0</v>
      </c>
      <c r="AA111" s="330">
        <f t="shared" si="68"/>
        <v>0</v>
      </c>
      <c r="AB111" s="330">
        <f t="shared" si="68"/>
        <v>0</v>
      </c>
      <c r="AC111" s="330">
        <f t="shared" si="68"/>
        <v>0</v>
      </c>
      <c r="AD111" s="330">
        <f t="shared" si="68"/>
        <v>0</v>
      </c>
      <c r="AE111" s="330">
        <f t="shared" si="68"/>
        <v>0</v>
      </c>
      <c r="AF111" s="330">
        <f t="shared" si="68"/>
        <v>0</v>
      </c>
      <c r="AG111" s="330">
        <f t="shared" si="68"/>
        <v>0</v>
      </c>
      <c r="AH111" s="330">
        <f t="shared" si="68"/>
        <v>0</v>
      </c>
      <c r="AI111" s="330">
        <f t="shared" si="68"/>
        <v>0</v>
      </c>
      <c r="AJ111" s="330">
        <f t="shared" si="68"/>
        <v>0</v>
      </c>
      <c r="AK111" s="330">
        <f t="shared" si="68"/>
        <v>0</v>
      </c>
      <c r="AL111" s="330">
        <f t="shared" si="68"/>
        <v>0</v>
      </c>
      <c r="AM111" s="330">
        <f t="shared" si="68"/>
        <v>0</v>
      </c>
      <c r="AN111" s="330">
        <f t="shared" si="68"/>
        <v>0</v>
      </c>
      <c r="AO111" s="330">
        <f t="shared" si="68"/>
        <v>0</v>
      </c>
      <c r="AP111" s="330">
        <f t="shared" si="68"/>
        <v>0</v>
      </c>
      <c r="AQ111" s="330">
        <f t="shared" si="68"/>
        <v>0</v>
      </c>
      <c r="AR111" s="330">
        <f t="shared" si="68"/>
        <v>0</v>
      </c>
      <c r="AS111" s="330">
        <f t="shared" si="68"/>
        <v>0</v>
      </c>
      <c r="AT111" s="330">
        <f t="shared" si="68"/>
        <v>0</v>
      </c>
      <c r="AU111" s="330">
        <f t="shared" si="68"/>
        <v>0</v>
      </c>
      <c r="AV111" s="330">
        <f t="shared" si="68"/>
        <v>0</v>
      </c>
      <c r="AW111" s="330">
        <f t="shared" si="68"/>
        <v>0</v>
      </c>
      <c r="AX111" s="330">
        <f t="shared" si="68"/>
        <v>0</v>
      </c>
      <c r="AY111" s="210"/>
      <c r="AZ111" s="222"/>
    </row>
    <row r="112" ht="18" customHeight="1" spans="1:52">
      <c r="A112" s="191" t="s">
        <v>88</v>
      </c>
      <c r="B112" s="192"/>
      <c r="C112" s="224"/>
      <c r="D112" s="217"/>
      <c r="E112" s="187"/>
      <c r="F112" s="187"/>
      <c r="G112" s="183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276">
        <f>SUM(LARGE(D114:Q114,{1,2,3,4,5,6,7}))</f>
        <v>0</v>
      </c>
      <c r="S112" s="187">
        <v>24</v>
      </c>
      <c r="T112" s="187"/>
      <c r="U112" s="212">
        <v>12</v>
      </c>
      <c r="V112" s="218" t="s">
        <v>51</v>
      </c>
      <c r="W112" s="218" t="s">
        <v>51</v>
      </c>
      <c r="X112" s="218" t="s">
        <v>51</v>
      </c>
      <c r="Y112" s="218" t="s">
        <v>51</v>
      </c>
      <c r="Z112" s="218">
        <v>15</v>
      </c>
      <c r="AA112" s="218" t="s">
        <v>51</v>
      </c>
      <c r="AB112" s="218" t="s">
        <v>51</v>
      </c>
      <c r="AC112" s="218" t="s">
        <v>51</v>
      </c>
      <c r="AD112" s="218" t="s">
        <v>51</v>
      </c>
      <c r="AE112" s="218" t="s">
        <v>51</v>
      </c>
      <c r="AF112" s="218" t="s">
        <v>51</v>
      </c>
      <c r="AG112" s="218" t="s">
        <v>51</v>
      </c>
      <c r="AH112" s="218" t="s">
        <v>51</v>
      </c>
      <c r="AI112" s="218" t="s">
        <v>51</v>
      </c>
      <c r="AJ112" s="218" t="s">
        <v>51</v>
      </c>
      <c r="AK112" s="218" t="s">
        <v>51</v>
      </c>
      <c r="AL112" s="218" t="s">
        <v>51</v>
      </c>
      <c r="AM112" s="218" t="s">
        <v>51</v>
      </c>
      <c r="AN112" s="218" t="s">
        <v>51</v>
      </c>
      <c r="AO112" s="218" t="s">
        <v>51</v>
      </c>
      <c r="AP112" s="218" t="s">
        <v>51</v>
      </c>
      <c r="AQ112" s="218" t="s">
        <v>51</v>
      </c>
      <c r="AR112" s="218" t="s">
        <v>51</v>
      </c>
      <c r="AS112" s="218" t="s">
        <v>51</v>
      </c>
      <c r="AT112" s="218" t="s">
        <v>51</v>
      </c>
      <c r="AU112" s="218" t="s">
        <v>51</v>
      </c>
      <c r="AV112" s="218" t="s">
        <v>51</v>
      </c>
      <c r="AW112" s="218" t="s">
        <v>51</v>
      </c>
      <c r="AX112" s="218" t="s">
        <v>51</v>
      </c>
      <c r="AY112" s="326">
        <f>SUM(V114:AX114)</f>
        <v>31</v>
      </c>
      <c r="AZ112" s="230">
        <f>SUM(AY112,S114:U114,R112,B112:C114)</f>
        <v>145</v>
      </c>
    </row>
    <row r="113" s="311" customFormat="1" ht="18" customHeight="1" spans="1:52">
      <c r="A113" s="325"/>
      <c r="B113" s="199"/>
      <c r="C113" s="326"/>
      <c r="D113" s="327"/>
      <c r="E113" s="328"/>
      <c r="F113" s="220"/>
      <c r="G113" s="187"/>
      <c r="H113" s="187"/>
      <c r="I113" s="183"/>
      <c r="J113" s="328"/>
      <c r="K113" s="187"/>
      <c r="L113" s="220"/>
      <c r="M113" s="187"/>
      <c r="N113" s="183"/>
      <c r="O113" s="220"/>
      <c r="P113" s="220"/>
      <c r="Q113" s="220"/>
      <c r="R113" s="276"/>
      <c r="S113" s="183">
        <f>40+28</f>
        <v>68</v>
      </c>
      <c r="T113" s="328"/>
      <c r="U113" s="212">
        <v>10</v>
      </c>
      <c r="V113" s="218" t="s">
        <v>51</v>
      </c>
      <c r="W113" s="218" t="s">
        <v>51</v>
      </c>
      <c r="X113" s="218" t="s">
        <v>51</v>
      </c>
      <c r="Y113" s="218" t="s">
        <v>51</v>
      </c>
      <c r="Z113" s="218">
        <v>16</v>
      </c>
      <c r="AA113" s="218" t="s">
        <v>51</v>
      </c>
      <c r="AB113" s="218" t="s">
        <v>51</v>
      </c>
      <c r="AC113" s="218" t="s">
        <v>51</v>
      </c>
      <c r="AD113" s="218" t="s">
        <v>51</v>
      </c>
      <c r="AE113" s="218" t="s">
        <v>51</v>
      </c>
      <c r="AF113" s="218" t="s">
        <v>51</v>
      </c>
      <c r="AG113" s="218" t="s">
        <v>51</v>
      </c>
      <c r="AH113" s="218" t="s">
        <v>51</v>
      </c>
      <c r="AI113" s="218" t="s">
        <v>51</v>
      </c>
      <c r="AJ113" s="218" t="s">
        <v>51</v>
      </c>
      <c r="AK113" s="218" t="s">
        <v>51</v>
      </c>
      <c r="AL113" s="218" t="s">
        <v>51</v>
      </c>
      <c r="AM113" s="218" t="s">
        <v>51</v>
      </c>
      <c r="AN113" s="218" t="s">
        <v>51</v>
      </c>
      <c r="AO113" s="218" t="s">
        <v>51</v>
      </c>
      <c r="AP113" s="218" t="s">
        <v>51</v>
      </c>
      <c r="AQ113" s="218" t="s">
        <v>51</v>
      </c>
      <c r="AR113" s="218" t="s">
        <v>51</v>
      </c>
      <c r="AS113" s="218" t="s">
        <v>51</v>
      </c>
      <c r="AT113" s="218" t="s">
        <v>51</v>
      </c>
      <c r="AU113" s="218" t="s">
        <v>51</v>
      </c>
      <c r="AV113" s="218" t="s">
        <v>51</v>
      </c>
      <c r="AW113" s="218" t="s">
        <v>51</v>
      </c>
      <c r="AX113" s="218" t="s">
        <v>51</v>
      </c>
      <c r="AY113" s="326"/>
      <c r="AZ113" s="230"/>
    </row>
    <row r="114" s="311" customFormat="1" ht="18" customHeight="1" spans="1:52">
      <c r="A114" s="329"/>
      <c r="B114" s="183"/>
      <c r="C114" s="210"/>
      <c r="D114" s="330">
        <f>SUM(D112:D113)</f>
        <v>0</v>
      </c>
      <c r="E114" s="330">
        <f t="shared" ref="E114:Q114" si="69">SUM(E112:E113)</f>
        <v>0</v>
      </c>
      <c r="F114" s="330">
        <f t="shared" si="69"/>
        <v>0</v>
      </c>
      <c r="G114" s="331"/>
      <c r="H114" s="331">
        <f t="shared" si="69"/>
        <v>0</v>
      </c>
      <c r="I114" s="331">
        <f t="shared" si="69"/>
        <v>0</v>
      </c>
      <c r="J114" s="330">
        <f t="shared" si="69"/>
        <v>0</v>
      </c>
      <c r="K114" s="331">
        <f t="shared" si="69"/>
        <v>0</v>
      </c>
      <c r="L114" s="330">
        <f t="shared" si="69"/>
        <v>0</v>
      </c>
      <c r="M114" s="331">
        <f t="shared" si="69"/>
        <v>0</v>
      </c>
      <c r="N114" s="331">
        <f t="shared" si="69"/>
        <v>0</v>
      </c>
      <c r="O114" s="330">
        <f t="shared" si="69"/>
        <v>0</v>
      </c>
      <c r="P114" s="330">
        <f t="shared" si="69"/>
        <v>0</v>
      </c>
      <c r="Q114" s="330">
        <f t="shared" si="69"/>
        <v>0</v>
      </c>
      <c r="R114" s="231"/>
      <c r="S114" s="331">
        <f>SUM(S112:S113)</f>
        <v>92</v>
      </c>
      <c r="T114" s="330">
        <f t="shared" ref="S114:AX114" si="70">SUM(T112:T113)</f>
        <v>0</v>
      </c>
      <c r="U114" s="284">
        <f t="shared" si="70"/>
        <v>22</v>
      </c>
      <c r="V114" s="330">
        <f t="shared" si="70"/>
        <v>0</v>
      </c>
      <c r="W114" s="330">
        <f t="shared" si="70"/>
        <v>0</v>
      </c>
      <c r="X114" s="330">
        <f t="shared" si="70"/>
        <v>0</v>
      </c>
      <c r="Y114" s="330">
        <f t="shared" si="70"/>
        <v>0</v>
      </c>
      <c r="Z114" s="330">
        <f t="shared" si="70"/>
        <v>31</v>
      </c>
      <c r="AA114" s="330">
        <f t="shared" si="70"/>
        <v>0</v>
      </c>
      <c r="AB114" s="330">
        <f t="shared" si="70"/>
        <v>0</v>
      </c>
      <c r="AC114" s="330">
        <f t="shared" si="70"/>
        <v>0</v>
      </c>
      <c r="AD114" s="330">
        <f t="shared" si="70"/>
        <v>0</v>
      </c>
      <c r="AE114" s="330">
        <f t="shared" si="70"/>
        <v>0</v>
      </c>
      <c r="AF114" s="330">
        <f t="shared" si="70"/>
        <v>0</v>
      </c>
      <c r="AG114" s="330">
        <f t="shared" si="70"/>
        <v>0</v>
      </c>
      <c r="AH114" s="330">
        <f t="shared" si="70"/>
        <v>0</v>
      </c>
      <c r="AI114" s="330">
        <f t="shared" si="70"/>
        <v>0</v>
      </c>
      <c r="AJ114" s="330">
        <f t="shared" si="70"/>
        <v>0</v>
      </c>
      <c r="AK114" s="330">
        <f t="shared" si="70"/>
        <v>0</v>
      </c>
      <c r="AL114" s="330">
        <f t="shared" si="70"/>
        <v>0</v>
      </c>
      <c r="AM114" s="330">
        <f t="shared" si="70"/>
        <v>0</v>
      </c>
      <c r="AN114" s="330">
        <f t="shared" si="70"/>
        <v>0</v>
      </c>
      <c r="AO114" s="330">
        <f t="shared" si="70"/>
        <v>0</v>
      </c>
      <c r="AP114" s="330">
        <f t="shared" si="70"/>
        <v>0</v>
      </c>
      <c r="AQ114" s="330">
        <f t="shared" si="70"/>
        <v>0</v>
      </c>
      <c r="AR114" s="330">
        <f t="shared" si="70"/>
        <v>0</v>
      </c>
      <c r="AS114" s="330">
        <f t="shared" si="70"/>
        <v>0</v>
      </c>
      <c r="AT114" s="330">
        <f t="shared" si="70"/>
        <v>0</v>
      </c>
      <c r="AU114" s="330">
        <f t="shared" si="70"/>
        <v>0</v>
      </c>
      <c r="AV114" s="330">
        <f t="shared" si="70"/>
        <v>0</v>
      </c>
      <c r="AW114" s="330">
        <f t="shared" si="70"/>
        <v>0</v>
      </c>
      <c r="AX114" s="330">
        <f t="shared" si="70"/>
        <v>0</v>
      </c>
      <c r="AY114" s="210"/>
      <c r="AZ114" s="222"/>
    </row>
    <row r="115" ht="18" customHeight="1" spans="1:52">
      <c r="A115" s="191" t="s">
        <v>89</v>
      </c>
      <c r="B115" s="192"/>
      <c r="C115" s="224"/>
      <c r="D115" s="217"/>
      <c r="E115" s="187"/>
      <c r="F115" s="187"/>
      <c r="G115" s="183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276">
        <f>SUM(LARGE(D117:Q117,{1,2,3,4,5,6,7}))</f>
        <v>0</v>
      </c>
      <c r="S115" s="187">
        <v>12</v>
      </c>
      <c r="T115" s="187"/>
      <c r="U115" s="212">
        <v>12</v>
      </c>
      <c r="V115" s="218" t="s">
        <v>51</v>
      </c>
      <c r="W115" s="218" t="s">
        <v>51</v>
      </c>
      <c r="X115" s="218" t="s">
        <v>51</v>
      </c>
      <c r="Y115" s="218" t="s">
        <v>51</v>
      </c>
      <c r="Z115" s="352">
        <v>15</v>
      </c>
      <c r="AA115" s="218" t="s">
        <v>51</v>
      </c>
      <c r="AB115" s="218" t="s">
        <v>51</v>
      </c>
      <c r="AC115" s="218" t="s">
        <v>51</v>
      </c>
      <c r="AD115" s="218" t="s">
        <v>51</v>
      </c>
      <c r="AE115" s="218" t="s">
        <v>51</v>
      </c>
      <c r="AF115" s="218" t="s">
        <v>51</v>
      </c>
      <c r="AG115" s="218" t="s">
        <v>51</v>
      </c>
      <c r="AH115" s="218" t="s">
        <v>51</v>
      </c>
      <c r="AI115" s="218" t="s">
        <v>51</v>
      </c>
      <c r="AJ115" s="218" t="s">
        <v>51</v>
      </c>
      <c r="AK115" s="218" t="s">
        <v>51</v>
      </c>
      <c r="AL115" s="218" t="s">
        <v>51</v>
      </c>
      <c r="AM115" s="218" t="s">
        <v>51</v>
      </c>
      <c r="AN115" s="218" t="s">
        <v>51</v>
      </c>
      <c r="AO115" s="218" t="s">
        <v>51</v>
      </c>
      <c r="AP115" s="218" t="s">
        <v>51</v>
      </c>
      <c r="AQ115" s="218" t="s">
        <v>51</v>
      </c>
      <c r="AR115" s="218" t="s">
        <v>51</v>
      </c>
      <c r="AS115" s="218" t="s">
        <v>51</v>
      </c>
      <c r="AT115" s="218" t="s">
        <v>51</v>
      </c>
      <c r="AU115" s="218" t="s">
        <v>51</v>
      </c>
      <c r="AV115" s="218" t="s">
        <v>51</v>
      </c>
      <c r="AW115" s="218" t="s">
        <v>51</v>
      </c>
      <c r="AX115" s="218" t="s">
        <v>51</v>
      </c>
      <c r="AY115" s="326">
        <f>SUM(V117:AX117)</f>
        <v>31</v>
      </c>
      <c r="AZ115" s="230">
        <f>SUM(AY115,S117:U117,R115,B115:C117)</f>
        <v>109</v>
      </c>
    </row>
    <row r="116" s="311" customFormat="1" ht="18" customHeight="1" spans="1:52">
      <c r="A116" s="325"/>
      <c r="B116" s="199"/>
      <c r="C116" s="326"/>
      <c r="D116" s="327"/>
      <c r="E116" s="328"/>
      <c r="F116" s="220"/>
      <c r="G116" s="187"/>
      <c r="H116" s="187"/>
      <c r="I116" s="183"/>
      <c r="J116" s="328"/>
      <c r="K116" s="187"/>
      <c r="L116" s="220"/>
      <c r="M116" s="187"/>
      <c r="N116" s="183"/>
      <c r="O116" s="220"/>
      <c r="P116" s="220"/>
      <c r="Q116" s="220"/>
      <c r="R116" s="276"/>
      <c r="S116" s="183">
        <f>22+27</f>
        <v>49</v>
      </c>
      <c r="T116" s="328"/>
      <c r="U116" s="212">
        <v>5</v>
      </c>
      <c r="V116" s="218" t="s">
        <v>51</v>
      </c>
      <c r="W116" s="218" t="s">
        <v>51</v>
      </c>
      <c r="X116" s="218" t="s">
        <v>51</v>
      </c>
      <c r="Y116" s="218" t="s">
        <v>51</v>
      </c>
      <c r="Z116" s="352">
        <v>16</v>
      </c>
      <c r="AA116" s="218" t="s">
        <v>51</v>
      </c>
      <c r="AB116" s="218" t="s">
        <v>51</v>
      </c>
      <c r="AC116" s="218" t="s">
        <v>51</v>
      </c>
      <c r="AD116" s="218" t="s">
        <v>51</v>
      </c>
      <c r="AE116" s="218" t="s">
        <v>51</v>
      </c>
      <c r="AF116" s="218" t="s">
        <v>51</v>
      </c>
      <c r="AG116" s="218" t="s">
        <v>51</v>
      </c>
      <c r="AH116" s="218" t="s">
        <v>51</v>
      </c>
      <c r="AI116" s="218" t="s">
        <v>51</v>
      </c>
      <c r="AJ116" s="218" t="s">
        <v>51</v>
      </c>
      <c r="AK116" s="218" t="s">
        <v>51</v>
      </c>
      <c r="AL116" s="218" t="s">
        <v>51</v>
      </c>
      <c r="AM116" s="218" t="s">
        <v>51</v>
      </c>
      <c r="AN116" s="218" t="s">
        <v>51</v>
      </c>
      <c r="AO116" s="218" t="s">
        <v>51</v>
      </c>
      <c r="AP116" s="218" t="s">
        <v>51</v>
      </c>
      <c r="AQ116" s="218" t="s">
        <v>51</v>
      </c>
      <c r="AR116" s="218" t="s">
        <v>51</v>
      </c>
      <c r="AS116" s="218" t="s">
        <v>51</v>
      </c>
      <c r="AT116" s="218" t="s">
        <v>51</v>
      </c>
      <c r="AU116" s="218" t="s">
        <v>51</v>
      </c>
      <c r="AV116" s="218" t="s">
        <v>51</v>
      </c>
      <c r="AW116" s="218" t="s">
        <v>51</v>
      </c>
      <c r="AX116" s="218" t="s">
        <v>51</v>
      </c>
      <c r="AY116" s="326"/>
      <c r="AZ116" s="230"/>
    </row>
    <row r="117" s="311" customFormat="1" ht="18" customHeight="1" spans="1:52">
      <c r="A117" s="329"/>
      <c r="B117" s="183"/>
      <c r="C117" s="210"/>
      <c r="D117" s="330">
        <f>SUM(D115:D116)</f>
        <v>0</v>
      </c>
      <c r="E117" s="330">
        <f t="shared" ref="E117:Q117" si="71">SUM(E115:E116)</f>
        <v>0</v>
      </c>
      <c r="F117" s="330">
        <f t="shared" si="71"/>
        <v>0</v>
      </c>
      <c r="G117" s="331">
        <f t="shared" si="71"/>
        <v>0</v>
      </c>
      <c r="H117" s="331">
        <f t="shared" si="71"/>
        <v>0</v>
      </c>
      <c r="I117" s="331">
        <f t="shared" si="71"/>
        <v>0</v>
      </c>
      <c r="J117" s="330">
        <f t="shared" si="71"/>
        <v>0</v>
      </c>
      <c r="K117" s="331">
        <f t="shared" si="71"/>
        <v>0</v>
      </c>
      <c r="L117" s="330">
        <f t="shared" si="71"/>
        <v>0</v>
      </c>
      <c r="M117" s="331">
        <f t="shared" si="71"/>
        <v>0</v>
      </c>
      <c r="N117" s="331">
        <f t="shared" si="71"/>
        <v>0</v>
      </c>
      <c r="O117" s="330">
        <f t="shared" si="71"/>
        <v>0</v>
      </c>
      <c r="P117" s="330">
        <f t="shared" si="71"/>
        <v>0</v>
      </c>
      <c r="Q117" s="330">
        <f t="shared" si="71"/>
        <v>0</v>
      </c>
      <c r="R117" s="231"/>
      <c r="S117" s="331">
        <f>SUM(S115:S116)</f>
        <v>61</v>
      </c>
      <c r="T117" s="330">
        <f t="shared" ref="S117:AX117" si="72">SUM(T115:T116)</f>
        <v>0</v>
      </c>
      <c r="U117" s="284">
        <f t="shared" si="72"/>
        <v>17</v>
      </c>
      <c r="V117" s="330">
        <f t="shared" si="72"/>
        <v>0</v>
      </c>
      <c r="W117" s="330">
        <f t="shared" si="72"/>
        <v>0</v>
      </c>
      <c r="X117" s="330">
        <f t="shared" si="72"/>
        <v>0</v>
      </c>
      <c r="Y117" s="330">
        <f t="shared" si="72"/>
        <v>0</v>
      </c>
      <c r="Z117" s="330">
        <f t="shared" si="72"/>
        <v>31</v>
      </c>
      <c r="AA117" s="330">
        <f t="shared" si="72"/>
        <v>0</v>
      </c>
      <c r="AB117" s="330">
        <f t="shared" si="72"/>
        <v>0</v>
      </c>
      <c r="AC117" s="330">
        <f t="shared" si="72"/>
        <v>0</v>
      </c>
      <c r="AD117" s="330">
        <f t="shared" si="72"/>
        <v>0</v>
      </c>
      <c r="AE117" s="330">
        <f t="shared" si="72"/>
        <v>0</v>
      </c>
      <c r="AF117" s="330">
        <f t="shared" si="72"/>
        <v>0</v>
      </c>
      <c r="AG117" s="330">
        <f t="shared" si="72"/>
        <v>0</v>
      </c>
      <c r="AH117" s="330">
        <f t="shared" si="72"/>
        <v>0</v>
      </c>
      <c r="AI117" s="330">
        <f t="shared" si="72"/>
        <v>0</v>
      </c>
      <c r="AJ117" s="330">
        <f t="shared" si="72"/>
        <v>0</v>
      </c>
      <c r="AK117" s="330">
        <f t="shared" si="72"/>
        <v>0</v>
      </c>
      <c r="AL117" s="330">
        <f t="shared" si="72"/>
        <v>0</v>
      </c>
      <c r="AM117" s="330">
        <f t="shared" si="72"/>
        <v>0</v>
      </c>
      <c r="AN117" s="330">
        <f t="shared" si="72"/>
        <v>0</v>
      </c>
      <c r="AO117" s="330">
        <f t="shared" si="72"/>
        <v>0</v>
      </c>
      <c r="AP117" s="330">
        <f t="shared" si="72"/>
        <v>0</v>
      </c>
      <c r="AQ117" s="330">
        <f t="shared" si="72"/>
        <v>0</v>
      </c>
      <c r="AR117" s="330">
        <f t="shared" si="72"/>
        <v>0</v>
      </c>
      <c r="AS117" s="330">
        <f t="shared" si="72"/>
        <v>0</v>
      </c>
      <c r="AT117" s="330">
        <f t="shared" si="72"/>
        <v>0</v>
      </c>
      <c r="AU117" s="330">
        <f t="shared" si="72"/>
        <v>0</v>
      </c>
      <c r="AV117" s="330">
        <f t="shared" si="72"/>
        <v>0</v>
      </c>
      <c r="AW117" s="330">
        <f t="shared" si="72"/>
        <v>0</v>
      </c>
      <c r="AX117" s="330">
        <f t="shared" si="72"/>
        <v>0</v>
      </c>
      <c r="AY117" s="210"/>
      <c r="AZ117" s="222"/>
    </row>
    <row r="118" ht="18" customHeight="1" spans="1:52">
      <c r="A118" s="191" t="s">
        <v>90</v>
      </c>
      <c r="B118" s="192"/>
      <c r="C118" s="224"/>
      <c r="D118" s="217"/>
      <c r="E118" s="187"/>
      <c r="F118" s="187"/>
      <c r="G118" s="183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276">
        <f>SUM(LARGE(D120:Q120,{1,2,3,4,5,6,7}))</f>
        <v>0</v>
      </c>
      <c r="S118" s="187">
        <v>24</v>
      </c>
      <c r="T118" s="187"/>
      <c r="U118" s="212">
        <v>12</v>
      </c>
      <c r="V118" s="218" t="s">
        <v>51</v>
      </c>
      <c r="W118" s="218" t="s">
        <v>51</v>
      </c>
      <c r="X118" s="218" t="s">
        <v>51</v>
      </c>
      <c r="Y118" s="218" t="s">
        <v>51</v>
      </c>
      <c r="Z118" s="218" t="s">
        <v>51</v>
      </c>
      <c r="AA118" s="218" t="s">
        <v>51</v>
      </c>
      <c r="AB118" s="218" t="s">
        <v>51</v>
      </c>
      <c r="AC118" s="218" t="s">
        <v>51</v>
      </c>
      <c r="AD118" s="218" t="s">
        <v>51</v>
      </c>
      <c r="AE118" s="218" t="s">
        <v>51</v>
      </c>
      <c r="AF118" s="218" t="s">
        <v>51</v>
      </c>
      <c r="AG118" s="218" t="s">
        <v>51</v>
      </c>
      <c r="AH118" s="218" t="s">
        <v>51</v>
      </c>
      <c r="AI118" s="218" t="s">
        <v>51</v>
      </c>
      <c r="AJ118" s="218" t="s">
        <v>51</v>
      </c>
      <c r="AK118" s="218" t="s">
        <v>51</v>
      </c>
      <c r="AL118" s="218" t="s">
        <v>51</v>
      </c>
      <c r="AM118" s="218" t="s">
        <v>51</v>
      </c>
      <c r="AN118" s="218" t="s">
        <v>51</v>
      </c>
      <c r="AO118" s="218" t="s">
        <v>51</v>
      </c>
      <c r="AP118" s="218" t="s">
        <v>51</v>
      </c>
      <c r="AQ118" s="218" t="s">
        <v>51</v>
      </c>
      <c r="AR118" s="218" t="s">
        <v>51</v>
      </c>
      <c r="AS118" s="218" t="s">
        <v>51</v>
      </c>
      <c r="AT118" s="218" t="s">
        <v>51</v>
      </c>
      <c r="AU118" s="218" t="s">
        <v>51</v>
      </c>
      <c r="AV118" s="218" t="s">
        <v>51</v>
      </c>
      <c r="AW118" s="218" t="s">
        <v>51</v>
      </c>
      <c r="AX118" s="218" t="s">
        <v>51</v>
      </c>
      <c r="AY118" s="326">
        <f>SUM(V120:AX120)</f>
        <v>0</v>
      </c>
      <c r="AZ118" s="230">
        <f>SUM(AY118,S120:U120,R118,B118:C120)</f>
        <v>82.5</v>
      </c>
    </row>
    <row r="119" s="311" customFormat="1" ht="18" customHeight="1" spans="1:52">
      <c r="A119" s="325"/>
      <c r="B119" s="199"/>
      <c r="C119" s="326"/>
      <c r="D119" s="327"/>
      <c r="E119" s="328"/>
      <c r="F119" s="220"/>
      <c r="G119" s="187"/>
      <c r="H119" s="187"/>
      <c r="I119" s="183"/>
      <c r="J119" s="328"/>
      <c r="K119" s="187"/>
      <c r="L119" s="220"/>
      <c r="M119" s="187"/>
      <c r="N119" s="183"/>
      <c r="O119" s="220"/>
      <c r="P119" s="220"/>
      <c r="Q119" s="220"/>
      <c r="R119" s="276"/>
      <c r="S119" s="183">
        <f>12+19.5</f>
        <v>31.5</v>
      </c>
      <c r="T119" s="328"/>
      <c r="U119" s="212">
        <v>15</v>
      </c>
      <c r="V119" s="218" t="s">
        <v>51</v>
      </c>
      <c r="W119" s="218" t="s">
        <v>51</v>
      </c>
      <c r="X119" s="218" t="s">
        <v>51</v>
      </c>
      <c r="Y119" s="218" t="s">
        <v>51</v>
      </c>
      <c r="Z119" s="218" t="s">
        <v>51</v>
      </c>
      <c r="AA119" s="218" t="s">
        <v>51</v>
      </c>
      <c r="AB119" s="218" t="s">
        <v>51</v>
      </c>
      <c r="AC119" s="218" t="s">
        <v>51</v>
      </c>
      <c r="AD119" s="218" t="s">
        <v>51</v>
      </c>
      <c r="AE119" s="218" t="s">
        <v>51</v>
      </c>
      <c r="AF119" s="218" t="s">
        <v>51</v>
      </c>
      <c r="AG119" s="218" t="s">
        <v>51</v>
      </c>
      <c r="AH119" s="218" t="s">
        <v>51</v>
      </c>
      <c r="AI119" s="218" t="s">
        <v>51</v>
      </c>
      <c r="AJ119" s="218" t="s">
        <v>51</v>
      </c>
      <c r="AK119" s="218" t="s">
        <v>51</v>
      </c>
      <c r="AL119" s="218" t="s">
        <v>51</v>
      </c>
      <c r="AM119" s="218" t="s">
        <v>51</v>
      </c>
      <c r="AN119" s="218" t="s">
        <v>51</v>
      </c>
      <c r="AO119" s="218" t="s">
        <v>51</v>
      </c>
      <c r="AP119" s="218" t="s">
        <v>51</v>
      </c>
      <c r="AQ119" s="218" t="s">
        <v>51</v>
      </c>
      <c r="AR119" s="218" t="s">
        <v>51</v>
      </c>
      <c r="AS119" s="218" t="s">
        <v>51</v>
      </c>
      <c r="AT119" s="218" t="s">
        <v>51</v>
      </c>
      <c r="AU119" s="218" t="s">
        <v>51</v>
      </c>
      <c r="AV119" s="218" t="s">
        <v>51</v>
      </c>
      <c r="AW119" s="218" t="s">
        <v>51</v>
      </c>
      <c r="AX119" s="218" t="s">
        <v>51</v>
      </c>
      <c r="AY119" s="326"/>
      <c r="AZ119" s="230"/>
    </row>
    <row r="120" s="311" customFormat="1" ht="18" customHeight="1" spans="1:52">
      <c r="A120" s="329"/>
      <c r="B120" s="183"/>
      <c r="C120" s="210"/>
      <c r="D120" s="330">
        <f>SUM(D118:D119)</f>
        <v>0</v>
      </c>
      <c r="E120" s="330">
        <f t="shared" ref="E120:Q120" si="73">SUM(E118:E119)</f>
        <v>0</v>
      </c>
      <c r="F120" s="330">
        <f t="shared" si="73"/>
        <v>0</v>
      </c>
      <c r="G120" s="331">
        <f t="shared" si="73"/>
        <v>0</v>
      </c>
      <c r="H120" s="331">
        <f t="shared" si="73"/>
        <v>0</v>
      </c>
      <c r="I120" s="331">
        <f t="shared" si="73"/>
        <v>0</v>
      </c>
      <c r="J120" s="330">
        <f t="shared" si="73"/>
        <v>0</v>
      </c>
      <c r="K120" s="331">
        <f t="shared" si="73"/>
        <v>0</v>
      </c>
      <c r="L120" s="330">
        <f t="shared" si="73"/>
        <v>0</v>
      </c>
      <c r="M120" s="331">
        <f t="shared" si="73"/>
        <v>0</v>
      </c>
      <c r="N120" s="331">
        <f t="shared" si="73"/>
        <v>0</v>
      </c>
      <c r="O120" s="330">
        <f t="shared" si="73"/>
        <v>0</v>
      </c>
      <c r="P120" s="330">
        <f t="shared" si="73"/>
        <v>0</v>
      </c>
      <c r="Q120" s="330">
        <f t="shared" si="73"/>
        <v>0</v>
      </c>
      <c r="R120" s="231"/>
      <c r="S120" s="331">
        <f>SUM(S118:S119)</f>
        <v>55.5</v>
      </c>
      <c r="T120" s="330">
        <f t="shared" ref="S120:AX120" si="74">SUM(T118:T119)</f>
        <v>0</v>
      </c>
      <c r="U120" s="284">
        <f t="shared" si="74"/>
        <v>27</v>
      </c>
      <c r="V120" s="330">
        <f t="shared" si="74"/>
        <v>0</v>
      </c>
      <c r="W120" s="330">
        <f t="shared" si="74"/>
        <v>0</v>
      </c>
      <c r="X120" s="330">
        <f t="shared" si="74"/>
        <v>0</v>
      </c>
      <c r="Y120" s="330">
        <f t="shared" si="74"/>
        <v>0</v>
      </c>
      <c r="Z120" s="330">
        <f t="shared" si="74"/>
        <v>0</v>
      </c>
      <c r="AA120" s="330">
        <f t="shared" si="74"/>
        <v>0</v>
      </c>
      <c r="AB120" s="330">
        <f t="shared" si="74"/>
        <v>0</v>
      </c>
      <c r="AC120" s="330">
        <f t="shared" si="74"/>
        <v>0</v>
      </c>
      <c r="AD120" s="330">
        <f t="shared" si="74"/>
        <v>0</v>
      </c>
      <c r="AE120" s="330">
        <f t="shared" si="74"/>
        <v>0</v>
      </c>
      <c r="AF120" s="330">
        <f t="shared" si="74"/>
        <v>0</v>
      </c>
      <c r="AG120" s="330">
        <f t="shared" si="74"/>
        <v>0</v>
      </c>
      <c r="AH120" s="330">
        <f t="shared" si="74"/>
        <v>0</v>
      </c>
      <c r="AI120" s="330">
        <f t="shared" si="74"/>
        <v>0</v>
      </c>
      <c r="AJ120" s="330">
        <f t="shared" si="74"/>
        <v>0</v>
      </c>
      <c r="AK120" s="330">
        <f t="shared" si="74"/>
        <v>0</v>
      </c>
      <c r="AL120" s="330">
        <f t="shared" si="74"/>
        <v>0</v>
      </c>
      <c r="AM120" s="330">
        <f t="shared" si="74"/>
        <v>0</v>
      </c>
      <c r="AN120" s="330">
        <f t="shared" si="74"/>
        <v>0</v>
      </c>
      <c r="AO120" s="330">
        <f t="shared" si="74"/>
        <v>0</v>
      </c>
      <c r="AP120" s="330">
        <f t="shared" si="74"/>
        <v>0</v>
      </c>
      <c r="AQ120" s="330">
        <f t="shared" si="74"/>
        <v>0</v>
      </c>
      <c r="AR120" s="330">
        <f t="shared" si="74"/>
        <v>0</v>
      </c>
      <c r="AS120" s="330">
        <f t="shared" si="74"/>
        <v>0</v>
      </c>
      <c r="AT120" s="330">
        <f t="shared" si="74"/>
        <v>0</v>
      </c>
      <c r="AU120" s="330">
        <f t="shared" si="74"/>
        <v>0</v>
      </c>
      <c r="AV120" s="330">
        <f t="shared" si="74"/>
        <v>0</v>
      </c>
      <c r="AW120" s="330">
        <f t="shared" si="74"/>
        <v>0</v>
      </c>
      <c r="AX120" s="330">
        <f t="shared" si="74"/>
        <v>0</v>
      </c>
      <c r="AY120" s="210"/>
      <c r="AZ120" s="222"/>
    </row>
    <row r="121" spans="1:52">
      <c r="A121" s="191" t="s">
        <v>91</v>
      </c>
      <c r="B121" s="192"/>
      <c r="C121" s="224"/>
      <c r="D121" s="217"/>
      <c r="E121" s="187"/>
      <c r="F121" s="187"/>
      <c r="G121" s="183"/>
      <c r="H121" s="187">
        <v>0</v>
      </c>
      <c r="I121" s="187"/>
      <c r="J121" s="187"/>
      <c r="K121" s="187"/>
      <c r="L121" s="187"/>
      <c r="M121" s="187"/>
      <c r="N121" s="187"/>
      <c r="O121" s="187"/>
      <c r="P121" s="187"/>
      <c r="Q121" s="187"/>
      <c r="R121" s="276">
        <f>SUM(LARGE(D123:Q123,{1,2,3,4,5,6,7}))</f>
        <v>0</v>
      </c>
      <c r="S121" s="187">
        <v>24</v>
      </c>
      <c r="T121" s="187"/>
      <c r="U121" s="212">
        <v>12</v>
      </c>
      <c r="V121" s="218" t="s">
        <v>51</v>
      </c>
      <c r="W121" s="218" t="s">
        <v>51</v>
      </c>
      <c r="X121" s="218" t="s">
        <v>51</v>
      </c>
      <c r="Y121" s="218" t="s">
        <v>51</v>
      </c>
      <c r="Z121" s="218">
        <v>8</v>
      </c>
      <c r="AA121" s="218" t="s">
        <v>51</v>
      </c>
      <c r="AB121" s="218" t="s">
        <v>51</v>
      </c>
      <c r="AC121" s="218" t="s">
        <v>51</v>
      </c>
      <c r="AD121" s="218" t="s">
        <v>51</v>
      </c>
      <c r="AE121" s="218" t="s">
        <v>51</v>
      </c>
      <c r="AF121" s="218" t="s">
        <v>51</v>
      </c>
      <c r="AG121" s="218" t="s">
        <v>51</v>
      </c>
      <c r="AH121" s="218" t="s">
        <v>51</v>
      </c>
      <c r="AI121" s="218" t="s">
        <v>51</v>
      </c>
      <c r="AJ121" s="218" t="s">
        <v>51</v>
      </c>
      <c r="AK121" s="218" t="s">
        <v>51</v>
      </c>
      <c r="AL121" s="218" t="s">
        <v>51</v>
      </c>
      <c r="AM121" s="218"/>
      <c r="AN121" s="218" t="s">
        <v>51</v>
      </c>
      <c r="AO121" s="218" t="s">
        <v>51</v>
      </c>
      <c r="AP121" s="218" t="s">
        <v>51</v>
      </c>
      <c r="AQ121" s="218" t="s">
        <v>51</v>
      </c>
      <c r="AR121" s="218" t="s">
        <v>51</v>
      </c>
      <c r="AS121" s="218" t="s">
        <v>51</v>
      </c>
      <c r="AT121" s="218" t="s">
        <v>51</v>
      </c>
      <c r="AU121" s="218" t="s">
        <v>51</v>
      </c>
      <c r="AV121" s="218" t="s">
        <v>51</v>
      </c>
      <c r="AW121" s="218" t="s">
        <v>51</v>
      </c>
      <c r="AX121" s="218" t="s">
        <v>51</v>
      </c>
      <c r="AY121" s="326">
        <f>SUM(V123:AX123)</f>
        <v>24</v>
      </c>
      <c r="AZ121" s="230">
        <f>SUM(AY121,S123:U123,R121,B121:C123)</f>
        <v>83.5</v>
      </c>
    </row>
    <row r="122" spans="1:52">
      <c r="A122" s="325"/>
      <c r="B122" s="199"/>
      <c r="C122" s="326"/>
      <c r="D122" s="327"/>
      <c r="E122" s="328"/>
      <c r="F122" s="220"/>
      <c r="G122" s="187"/>
      <c r="H122" s="187"/>
      <c r="I122" s="183"/>
      <c r="J122" s="328"/>
      <c r="K122" s="187"/>
      <c r="L122" s="220"/>
      <c r="M122" s="187"/>
      <c r="N122" s="183"/>
      <c r="O122" s="220"/>
      <c r="P122" s="220"/>
      <c r="Q122" s="220"/>
      <c r="R122" s="276"/>
      <c r="S122" s="183">
        <v>18.5</v>
      </c>
      <c r="T122" s="328"/>
      <c r="U122" s="212">
        <v>5</v>
      </c>
      <c r="V122" s="218" t="s">
        <v>51</v>
      </c>
      <c r="W122" s="218" t="s">
        <v>51</v>
      </c>
      <c r="X122" s="218" t="s">
        <v>51</v>
      </c>
      <c r="Y122" s="218" t="s">
        <v>51</v>
      </c>
      <c r="Z122" s="218">
        <v>16</v>
      </c>
      <c r="AA122" s="218" t="s">
        <v>51</v>
      </c>
      <c r="AB122" s="218" t="s">
        <v>51</v>
      </c>
      <c r="AC122" s="218" t="s">
        <v>51</v>
      </c>
      <c r="AD122" s="218" t="s">
        <v>51</v>
      </c>
      <c r="AE122" s="218" t="s">
        <v>51</v>
      </c>
      <c r="AF122" s="218" t="s">
        <v>51</v>
      </c>
      <c r="AG122" s="218" t="s">
        <v>51</v>
      </c>
      <c r="AH122" s="218" t="s">
        <v>51</v>
      </c>
      <c r="AI122" s="218" t="s">
        <v>51</v>
      </c>
      <c r="AJ122" s="218" t="s">
        <v>51</v>
      </c>
      <c r="AK122" s="218" t="s">
        <v>51</v>
      </c>
      <c r="AL122" s="218" t="s">
        <v>51</v>
      </c>
      <c r="AM122" s="218"/>
      <c r="AN122" s="218" t="s">
        <v>51</v>
      </c>
      <c r="AO122" s="218" t="s">
        <v>51</v>
      </c>
      <c r="AP122" s="218" t="s">
        <v>51</v>
      </c>
      <c r="AQ122" s="218" t="s">
        <v>51</v>
      </c>
      <c r="AR122" s="218" t="s">
        <v>51</v>
      </c>
      <c r="AS122" s="218" t="s">
        <v>51</v>
      </c>
      <c r="AT122" s="218" t="s">
        <v>51</v>
      </c>
      <c r="AU122" s="218" t="s">
        <v>51</v>
      </c>
      <c r="AV122" s="218" t="s">
        <v>51</v>
      </c>
      <c r="AW122" s="218" t="s">
        <v>51</v>
      </c>
      <c r="AX122" s="218" t="s">
        <v>51</v>
      </c>
      <c r="AY122" s="326"/>
      <c r="AZ122" s="230"/>
    </row>
    <row r="123" spans="1:52">
      <c r="A123" s="329"/>
      <c r="B123" s="183"/>
      <c r="C123" s="210"/>
      <c r="D123" s="330">
        <f>SUM(D121:D122)</f>
        <v>0</v>
      </c>
      <c r="E123" s="330">
        <f t="shared" ref="E123:Q123" si="75">SUM(E121:E122)</f>
        <v>0</v>
      </c>
      <c r="F123" s="330">
        <f t="shared" si="75"/>
        <v>0</v>
      </c>
      <c r="G123" s="331">
        <f t="shared" si="75"/>
        <v>0</v>
      </c>
      <c r="H123" s="331">
        <f t="shared" si="75"/>
        <v>0</v>
      </c>
      <c r="I123" s="331">
        <f t="shared" si="75"/>
        <v>0</v>
      </c>
      <c r="J123" s="330">
        <f t="shared" si="75"/>
        <v>0</v>
      </c>
      <c r="K123" s="331">
        <f t="shared" si="75"/>
        <v>0</v>
      </c>
      <c r="L123" s="330">
        <f t="shared" si="75"/>
        <v>0</v>
      </c>
      <c r="M123" s="331">
        <f t="shared" si="75"/>
        <v>0</v>
      </c>
      <c r="N123" s="331">
        <f t="shared" si="75"/>
        <v>0</v>
      </c>
      <c r="O123" s="330">
        <f t="shared" si="75"/>
        <v>0</v>
      </c>
      <c r="P123" s="330">
        <f t="shared" si="75"/>
        <v>0</v>
      </c>
      <c r="Q123" s="330">
        <f t="shared" si="75"/>
        <v>0</v>
      </c>
      <c r="R123" s="231"/>
      <c r="S123" s="331">
        <f>SUM(S121:S122)</f>
        <v>42.5</v>
      </c>
      <c r="T123" s="330">
        <f t="shared" ref="S123:AX123" si="76">SUM(T121:T122)</f>
        <v>0</v>
      </c>
      <c r="U123" s="284">
        <f t="shared" si="76"/>
        <v>17</v>
      </c>
      <c r="V123" s="330">
        <f t="shared" si="76"/>
        <v>0</v>
      </c>
      <c r="W123" s="330">
        <f t="shared" si="76"/>
        <v>0</v>
      </c>
      <c r="X123" s="330">
        <f t="shared" si="76"/>
        <v>0</v>
      </c>
      <c r="Y123" s="330">
        <f t="shared" si="76"/>
        <v>0</v>
      </c>
      <c r="Z123" s="330">
        <f t="shared" si="76"/>
        <v>24</v>
      </c>
      <c r="AA123" s="330">
        <f t="shared" si="76"/>
        <v>0</v>
      </c>
      <c r="AB123" s="330">
        <f t="shared" si="76"/>
        <v>0</v>
      </c>
      <c r="AC123" s="330">
        <f t="shared" si="76"/>
        <v>0</v>
      </c>
      <c r="AD123" s="330">
        <f t="shared" si="76"/>
        <v>0</v>
      </c>
      <c r="AE123" s="330">
        <f t="shared" si="76"/>
        <v>0</v>
      </c>
      <c r="AF123" s="330">
        <f t="shared" si="76"/>
        <v>0</v>
      </c>
      <c r="AG123" s="330">
        <f t="shared" si="76"/>
        <v>0</v>
      </c>
      <c r="AH123" s="330">
        <f t="shared" si="76"/>
        <v>0</v>
      </c>
      <c r="AI123" s="330">
        <f t="shared" si="76"/>
        <v>0</v>
      </c>
      <c r="AJ123" s="330">
        <f t="shared" si="76"/>
        <v>0</v>
      </c>
      <c r="AK123" s="330">
        <f t="shared" si="76"/>
        <v>0</v>
      </c>
      <c r="AL123" s="330">
        <f t="shared" si="76"/>
        <v>0</v>
      </c>
      <c r="AM123" s="330">
        <f t="shared" si="76"/>
        <v>0</v>
      </c>
      <c r="AN123" s="330">
        <f t="shared" si="76"/>
        <v>0</v>
      </c>
      <c r="AO123" s="330">
        <f t="shared" si="76"/>
        <v>0</v>
      </c>
      <c r="AP123" s="330">
        <f t="shared" si="76"/>
        <v>0</v>
      </c>
      <c r="AQ123" s="330">
        <f t="shared" si="76"/>
        <v>0</v>
      </c>
      <c r="AR123" s="330">
        <f t="shared" si="76"/>
        <v>0</v>
      </c>
      <c r="AS123" s="330">
        <f t="shared" si="76"/>
        <v>0</v>
      </c>
      <c r="AT123" s="330">
        <f t="shared" si="76"/>
        <v>0</v>
      </c>
      <c r="AU123" s="330">
        <f t="shared" si="76"/>
        <v>0</v>
      </c>
      <c r="AV123" s="330">
        <f t="shared" si="76"/>
        <v>0</v>
      </c>
      <c r="AW123" s="330">
        <f t="shared" si="76"/>
        <v>0</v>
      </c>
      <c r="AX123" s="330">
        <f t="shared" si="76"/>
        <v>0</v>
      </c>
      <c r="AY123" s="210"/>
      <c r="AZ123" s="222"/>
    </row>
    <row r="124" ht="18" customHeight="1" spans="1:52">
      <c r="A124" s="191" t="s">
        <v>92</v>
      </c>
      <c r="B124" s="192"/>
      <c r="C124" s="224"/>
      <c r="D124" s="217"/>
      <c r="E124" s="187"/>
      <c r="F124" s="187"/>
      <c r="G124" s="183">
        <v>6</v>
      </c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276">
        <f>SUM(LARGE(D126:Q126,{1,2,3,4,5,6,7}))</f>
        <v>31</v>
      </c>
      <c r="S124" s="187">
        <v>6</v>
      </c>
      <c r="T124" s="187"/>
      <c r="U124" s="212">
        <v>12</v>
      </c>
      <c r="V124" s="218" t="s">
        <v>51</v>
      </c>
      <c r="W124" s="218" t="s">
        <v>51</v>
      </c>
      <c r="X124" s="218" t="s">
        <v>51</v>
      </c>
      <c r="Y124" s="218" t="s">
        <v>51</v>
      </c>
      <c r="Z124" s="218" t="s">
        <v>51</v>
      </c>
      <c r="AA124" s="218" t="s">
        <v>51</v>
      </c>
      <c r="AB124" s="218" t="s">
        <v>51</v>
      </c>
      <c r="AC124" s="218" t="s">
        <v>51</v>
      </c>
      <c r="AD124" s="218" t="s">
        <v>51</v>
      </c>
      <c r="AE124" s="218" t="s">
        <v>51</v>
      </c>
      <c r="AF124" s="218" t="s">
        <v>51</v>
      </c>
      <c r="AG124" s="218" t="s">
        <v>51</v>
      </c>
      <c r="AH124" s="218" t="s">
        <v>51</v>
      </c>
      <c r="AI124" s="218" t="s">
        <v>51</v>
      </c>
      <c r="AJ124" s="218" t="s">
        <v>51</v>
      </c>
      <c r="AK124" s="218" t="s">
        <v>51</v>
      </c>
      <c r="AL124" s="218" t="s">
        <v>51</v>
      </c>
      <c r="AM124" s="218" t="s">
        <v>51</v>
      </c>
      <c r="AN124" s="218">
        <v>25</v>
      </c>
      <c r="AO124" s="218">
        <v>66</v>
      </c>
      <c r="AP124" s="218" t="s">
        <v>51</v>
      </c>
      <c r="AQ124" s="218" t="s">
        <v>51</v>
      </c>
      <c r="AR124" s="218">
        <v>20</v>
      </c>
      <c r="AS124" s="218" t="s">
        <v>51</v>
      </c>
      <c r="AT124" s="218" t="s">
        <v>51</v>
      </c>
      <c r="AU124" s="218" t="s">
        <v>51</v>
      </c>
      <c r="AV124" s="218" t="s">
        <v>51</v>
      </c>
      <c r="AW124" s="218" t="s">
        <v>51</v>
      </c>
      <c r="AX124" s="218" t="s">
        <v>51</v>
      </c>
      <c r="AY124" s="326">
        <f>SUM(V126:AX126)</f>
        <v>147</v>
      </c>
      <c r="AZ124" s="230">
        <f>SUM(AY124,S126:U126,R124,B124:C126)</f>
        <v>228.5</v>
      </c>
    </row>
    <row r="125" s="311" customFormat="1" ht="18" customHeight="1" spans="1:52">
      <c r="A125" s="325"/>
      <c r="B125" s="199"/>
      <c r="C125" s="326"/>
      <c r="D125" s="327"/>
      <c r="E125" s="328"/>
      <c r="F125" s="220"/>
      <c r="G125" s="187">
        <v>25</v>
      </c>
      <c r="H125" s="187"/>
      <c r="I125" s="183"/>
      <c r="J125" s="328"/>
      <c r="K125" s="187"/>
      <c r="L125" s="220"/>
      <c r="M125" s="187"/>
      <c r="N125" s="183"/>
      <c r="O125" s="220"/>
      <c r="P125" s="220"/>
      <c r="Q125" s="220"/>
      <c r="R125" s="276"/>
      <c r="S125" s="183">
        <f>3+14.5</f>
        <v>17.5</v>
      </c>
      <c r="T125" s="328"/>
      <c r="U125" s="212">
        <v>15</v>
      </c>
      <c r="V125" s="218" t="s">
        <v>51</v>
      </c>
      <c r="W125" s="218" t="s">
        <v>51</v>
      </c>
      <c r="X125" s="218" t="s">
        <v>51</v>
      </c>
      <c r="Y125" s="218" t="s">
        <v>51</v>
      </c>
      <c r="Z125" s="218" t="s">
        <v>51</v>
      </c>
      <c r="AA125" s="218" t="s">
        <v>51</v>
      </c>
      <c r="AB125" s="218" t="s">
        <v>51</v>
      </c>
      <c r="AC125" s="218" t="s">
        <v>51</v>
      </c>
      <c r="AD125" s="218" t="s">
        <v>51</v>
      </c>
      <c r="AE125" s="218" t="s">
        <v>51</v>
      </c>
      <c r="AF125" s="218" t="s">
        <v>51</v>
      </c>
      <c r="AG125" s="218" t="s">
        <v>51</v>
      </c>
      <c r="AH125" s="218" t="s">
        <v>51</v>
      </c>
      <c r="AI125" s="218" t="s">
        <v>51</v>
      </c>
      <c r="AJ125" s="218" t="s">
        <v>51</v>
      </c>
      <c r="AK125" s="218" t="s">
        <v>51</v>
      </c>
      <c r="AL125" s="218" t="s">
        <v>51</v>
      </c>
      <c r="AM125" s="218" t="s">
        <v>51</v>
      </c>
      <c r="AN125" s="218">
        <v>8</v>
      </c>
      <c r="AO125" s="218">
        <v>12</v>
      </c>
      <c r="AP125" s="218" t="s">
        <v>51</v>
      </c>
      <c r="AQ125" s="218" t="s">
        <v>51</v>
      </c>
      <c r="AR125" s="218">
        <v>16</v>
      </c>
      <c r="AS125" s="218" t="s">
        <v>51</v>
      </c>
      <c r="AT125" s="218" t="s">
        <v>51</v>
      </c>
      <c r="AU125" s="218" t="s">
        <v>51</v>
      </c>
      <c r="AV125" s="218" t="s">
        <v>51</v>
      </c>
      <c r="AW125" s="218" t="s">
        <v>51</v>
      </c>
      <c r="AX125" s="218" t="s">
        <v>51</v>
      </c>
      <c r="AY125" s="326"/>
      <c r="AZ125" s="230"/>
    </row>
    <row r="126" s="311" customFormat="1" ht="18" customHeight="1" spans="1:52">
      <c r="A126" s="329"/>
      <c r="B126" s="183"/>
      <c r="C126" s="210"/>
      <c r="D126" s="330">
        <f>SUM(D124:D125)</f>
        <v>0</v>
      </c>
      <c r="E126" s="330">
        <f t="shared" ref="E126:Q126" si="77">SUM(E124:E125)</f>
        <v>0</v>
      </c>
      <c r="F126" s="330">
        <f t="shared" si="77"/>
        <v>0</v>
      </c>
      <c r="G126" s="331">
        <f t="shared" si="77"/>
        <v>31</v>
      </c>
      <c r="H126" s="331">
        <f t="shared" si="77"/>
        <v>0</v>
      </c>
      <c r="I126" s="331">
        <f t="shared" si="77"/>
        <v>0</v>
      </c>
      <c r="J126" s="330">
        <f t="shared" si="77"/>
        <v>0</v>
      </c>
      <c r="K126" s="331">
        <f t="shared" si="77"/>
        <v>0</v>
      </c>
      <c r="L126" s="330">
        <f t="shared" si="77"/>
        <v>0</v>
      </c>
      <c r="M126" s="331">
        <f t="shared" si="77"/>
        <v>0</v>
      </c>
      <c r="N126" s="331">
        <f t="shared" si="77"/>
        <v>0</v>
      </c>
      <c r="O126" s="330">
        <f t="shared" si="77"/>
        <v>0</v>
      </c>
      <c r="P126" s="330">
        <f t="shared" si="77"/>
        <v>0</v>
      </c>
      <c r="Q126" s="330">
        <f t="shared" si="77"/>
        <v>0</v>
      </c>
      <c r="R126" s="231"/>
      <c r="S126" s="331">
        <f>SUM(S124:S125)</f>
        <v>23.5</v>
      </c>
      <c r="T126" s="330">
        <f t="shared" ref="S126:AX126" si="78">SUM(T124:T125)</f>
        <v>0</v>
      </c>
      <c r="U126" s="331">
        <f t="shared" si="78"/>
        <v>27</v>
      </c>
      <c r="V126" s="330">
        <f t="shared" si="78"/>
        <v>0</v>
      </c>
      <c r="W126" s="330">
        <f t="shared" si="78"/>
        <v>0</v>
      </c>
      <c r="X126" s="330">
        <f t="shared" si="78"/>
        <v>0</v>
      </c>
      <c r="Y126" s="330">
        <f t="shared" si="78"/>
        <v>0</v>
      </c>
      <c r="Z126" s="330">
        <f t="shared" si="78"/>
        <v>0</v>
      </c>
      <c r="AA126" s="330">
        <f t="shared" si="78"/>
        <v>0</v>
      </c>
      <c r="AB126" s="330">
        <f t="shared" si="78"/>
        <v>0</v>
      </c>
      <c r="AC126" s="330">
        <f t="shared" si="78"/>
        <v>0</v>
      </c>
      <c r="AD126" s="330">
        <f t="shared" si="78"/>
        <v>0</v>
      </c>
      <c r="AE126" s="330">
        <f t="shared" si="78"/>
        <v>0</v>
      </c>
      <c r="AF126" s="330">
        <f t="shared" si="78"/>
        <v>0</v>
      </c>
      <c r="AG126" s="330">
        <f t="shared" si="78"/>
        <v>0</v>
      </c>
      <c r="AH126" s="330">
        <f t="shared" si="78"/>
        <v>0</v>
      </c>
      <c r="AI126" s="330">
        <f t="shared" si="78"/>
        <v>0</v>
      </c>
      <c r="AJ126" s="330">
        <f t="shared" si="78"/>
        <v>0</v>
      </c>
      <c r="AK126" s="330">
        <f t="shared" si="78"/>
        <v>0</v>
      </c>
      <c r="AL126" s="330">
        <f t="shared" si="78"/>
        <v>0</v>
      </c>
      <c r="AM126" s="330">
        <f t="shared" si="78"/>
        <v>0</v>
      </c>
      <c r="AN126" s="330">
        <f t="shared" si="78"/>
        <v>33</v>
      </c>
      <c r="AO126" s="330">
        <f t="shared" si="78"/>
        <v>78</v>
      </c>
      <c r="AP126" s="330">
        <f t="shared" si="78"/>
        <v>0</v>
      </c>
      <c r="AQ126" s="330">
        <f t="shared" si="78"/>
        <v>0</v>
      </c>
      <c r="AR126" s="330">
        <f t="shared" si="78"/>
        <v>36</v>
      </c>
      <c r="AS126" s="330">
        <f t="shared" si="78"/>
        <v>0</v>
      </c>
      <c r="AT126" s="330">
        <f t="shared" si="78"/>
        <v>0</v>
      </c>
      <c r="AU126" s="330">
        <f t="shared" si="78"/>
        <v>0</v>
      </c>
      <c r="AV126" s="330">
        <f t="shared" si="78"/>
        <v>0</v>
      </c>
      <c r="AW126" s="330">
        <f t="shared" si="78"/>
        <v>0</v>
      </c>
      <c r="AX126" s="330">
        <f t="shared" si="78"/>
        <v>0</v>
      </c>
      <c r="AY126" s="210"/>
      <c r="AZ126" s="222"/>
    </row>
    <row r="127" s="311" customFormat="1" ht="18" customHeight="1" spans="1:52">
      <c r="A127" s="349" t="s">
        <v>93</v>
      </c>
      <c r="B127" s="192"/>
      <c r="C127" s="224"/>
      <c r="D127" s="217"/>
      <c r="E127" s="187"/>
      <c r="F127" s="187"/>
      <c r="G127" s="183"/>
      <c r="H127" s="187"/>
      <c r="I127" s="187"/>
      <c r="J127" s="187"/>
      <c r="K127" s="187"/>
      <c r="L127" s="187"/>
      <c r="M127" s="187">
        <v>12</v>
      </c>
      <c r="N127" s="187"/>
      <c r="O127" s="187"/>
      <c r="P127" s="187"/>
      <c r="Q127" s="187"/>
      <c r="R127" s="276">
        <f>SUM(LARGE(D129:Q129,{1,2,3,4,5,6,7}))</f>
        <v>68</v>
      </c>
      <c r="S127" s="187">
        <v>24</v>
      </c>
      <c r="T127" s="187"/>
      <c r="U127" s="212">
        <v>12</v>
      </c>
      <c r="V127" s="218" t="s">
        <v>51</v>
      </c>
      <c r="W127" s="218" t="s">
        <v>51</v>
      </c>
      <c r="X127" s="218" t="s">
        <v>51</v>
      </c>
      <c r="Y127" s="218" t="s">
        <v>51</v>
      </c>
      <c r="Z127" s="218" t="s">
        <v>51</v>
      </c>
      <c r="AA127" s="218" t="s">
        <v>51</v>
      </c>
      <c r="AB127" s="218">
        <v>44</v>
      </c>
      <c r="AC127" s="218" t="s">
        <v>51</v>
      </c>
      <c r="AD127" s="218">
        <v>180</v>
      </c>
      <c r="AE127" s="218" t="s">
        <v>51</v>
      </c>
      <c r="AF127" s="218" t="s">
        <v>51</v>
      </c>
      <c r="AG127" s="218" t="s">
        <v>51</v>
      </c>
      <c r="AH127" s="218" t="s">
        <v>51</v>
      </c>
      <c r="AI127" s="218" t="s">
        <v>51</v>
      </c>
      <c r="AJ127" s="218" t="s">
        <v>51</v>
      </c>
      <c r="AK127" s="218" t="s">
        <v>64</v>
      </c>
      <c r="AL127" s="218" t="s">
        <v>51</v>
      </c>
      <c r="AM127" s="218">
        <v>60</v>
      </c>
      <c r="AN127" s="218">
        <v>20</v>
      </c>
      <c r="AO127" s="218">
        <v>9</v>
      </c>
      <c r="AP127" s="218" t="s">
        <v>51</v>
      </c>
      <c r="AQ127" s="218" t="s">
        <v>51</v>
      </c>
      <c r="AR127" s="218">
        <v>20</v>
      </c>
      <c r="AS127" s="218" t="s">
        <v>51</v>
      </c>
      <c r="AT127" s="218" t="s">
        <v>51</v>
      </c>
      <c r="AU127" s="218" t="s">
        <v>51</v>
      </c>
      <c r="AV127" s="218" t="s">
        <v>51</v>
      </c>
      <c r="AW127" s="218" t="s">
        <v>51</v>
      </c>
      <c r="AX127" s="218" t="s">
        <v>51</v>
      </c>
      <c r="AY127" s="326">
        <f>SUM(V129:AX129)</f>
        <v>491</v>
      </c>
      <c r="AZ127" s="230">
        <f>SUM(AY127,S129:U129,R127,B127:C129)</f>
        <v>709.3</v>
      </c>
    </row>
    <row r="128" s="311" customFormat="1" ht="18" customHeight="1" spans="1:52">
      <c r="A128" s="350"/>
      <c r="B128" s="199"/>
      <c r="C128" s="326"/>
      <c r="D128" s="327"/>
      <c r="E128" s="328"/>
      <c r="F128" s="220"/>
      <c r="G128" s="187"/>
      <c r="H128" s="187"/>
      <c r="I128" s="183"/>
      <c r="J128" s="328"/>
      <c r="K128" s="187"/>
      <c r="L128" s="220"/>
      <c r="M128" s="187">
        <v>56</v>
      </c>
      <c r="N128" s="183"/>
      <c r="O128" s="220"/>
      <c r="P128" s="220"/>
      <c r="Q128" s="220"/>
      <c r="R128" s="276"/>
      <c r="S128" s="183">
        <f>52+47.3</f>
        <v>99.3</v>
      </c>
      <c r="T128" s="328"/>
      <c r="U128" s="212">
        <v>15</v>
      </c>
      <c r="V128" s="218" t="s">
        <v>51</v>
      </c>
      <c r="W128" s="218" t="s">
        <v>51</v>
      </c>
      <c r="X128" s="218" t="s">
        <v>51</v>
      </c>
      <c r="Y128" s="218" t="s">
        <v>51</v>
      </c>
      <c r="Z128" s="218" t="s">
        <v>51</v>
      </c>
      <c r="AA128" s="218" t="s">
        <v>51</v>
      </c>
      <c r="AB128" s="218">
        <v>32</v>
      </c>
      <c r="AC128" s="218" t="s">
        <v>51</v>
      </c>
      <c r="AD128" s="218">
        <v>32</v>
      </c>
      <c r="AE128" s="218" t="s">
        <v>51</v>
      </c>
      <c r="AF128" s="218" t="s">
        <v>51</v>
      </c>
      <c r="AG128" s="218" t="s">
        <v>51</v>
      </c>
      <c r="AH128" s="218" t="s">
        <v>51</v>
      </c>
      <c r="AI128" s="218" t="s">
        <v>51</v>
      </c>
      <c r="AJ128" s="218" t="s">
        <v>51</v>
      </c>
      <c r="AK128" s="218" t="s">
        <v>51</v>
      </c>
      <c r="AL128" s="218" t="s">
        <v>51</v>
      </c>
      <c r="AM128" s="218">
        <v>64</v>
      </c>
      <c r="AN128" s="218">
        <v>8</v>
      </c>
      <c r="AO128" s="218">
        <v>6</v>
      </c>
      <c r="AP128" s="218" t="s">
        <v>51</v>
      </c>
      <c r="AQ128" s="218" t="s">
        <v>51</v>
      </c>
      <c r="AR128" s="218">
        <v>16</v>
      </c>
      <c r="AS128" s="218" t="s">
        <v>51</v>
      </c>
      <c r="AT128" s="218" t="s">
        <v>51</v>
      </c>
      <c r="AU128" s="218" t="s">
        <v>51</v>
      </c>
      <c r="AV128" s="218" t="s">
        <v>51</v>
      </c>
      <c r="AW128" s="218" t="s">
        <v>51</v>
      </c>
      <c r="AX128" s="218" t="s">
        <v>51</v>
      </c>
      <c r="AY128" s="326"/>
      <c r="AZ128" s="230"/>
    </row>
    <row r="129" s="311" customFormat="1" ht="18" customHeight="1" spans="1:52">
      <c r="A129" s="353"/>
      <c r="B129" s="183"/>
      <c r="C129" s="210"/>
      <c r="D129" s="330">
        <f>SUM(D127:D128)</f>
        <v>0</v>
      </c>
      <c r="E129" s="330">
        <f t="shared" ref="E129:Q129" si="79">SUM(E127:E128)</f>
        <v>0</v>
      </c>
      <c r="F129" s="330">
        <f t="shared" si="79"/>
        <v>0</v>
      </c>
      <c r="G129" s="331">
        <f t="shared" si="79"/>
        <v>0</v>
      </c>
      <c r="H129" s="331">
        <f t="shared" si="79"/>
        <v>0</v>
      </c>
      <c r="I129" s="331">
        <f t="shared" si="79"/>
        <v>0</v>
      </c>
      <c r="J129" s="330">
        <f t="shared" si="79"/>
        <v>0</v>
      </c>
      <c r="K129" s="331">
        <f t="shared" si="79"/>
        <v>0</v>
      </c>
      <c r="L129" s="330">
        <f t="shared" si="79"/>
        <v>0</v>
      </c>
      <c r="M129" s="331">
        <f t="shared" si="79"/>
        <v>68</v>
      </c>
      <c r="N129" s="331">
        <f t="shared" si="79"/>
        <v>0</v>
      </c>
      <c r="O129" s="330">
        <f t="shared" si="79"/>
        <v>0</v>
      </c>
      <c r="P129" s="330">
        <f t="shared" si="79"/>
        <v>0</v>
      </c>
      <c r="Q129" s="330">
        <f t="shared" si="79"/>
        <v>0</v>
      </c>
      <c r="R129" s="231"/>
      <c r="S129" s="331">
        <f>SUM(S127:S128)</f>
        <v>123.3</v>
      </c>
      <c r="T129" s="330">
        <f t="shared" ref="S129:AX129" si="80">SUM(T127:T128)</f>
        <v>0</v>
      </c>
      <c r="U129" s="284">
        <f t="shared" si="80"/>
        <v>27</v>
      </c>
      <c r="V129" s="330">
        <f t="shared" si="80"/>
        <v>0</v>
      </c>
      <c r="W129" s="330">
        <f t="shared" si="80"/>
        <v>0</v>
      </c>
      <c r="X129" s="330">
        <f t="shared" si="80"/>
        <v>0</v>
      </c>
      <c r="Y129" s="330">
        <f t="shared" si="80"/>
        <v>0</v>
      </c>
      <c r="Z129" s="330">
        <f t="shared" si="80"/>
        <v>0</v>
      </c>
      <c r="AA129" s="330">
        <f t="shared" si="80"/>
        <v>0</v>
      </c>
      <c r="AB129" s="330">
        <f t="shared" si="80"/>
        <v>76</v>
      </c>
      <c r="AC129" s="330">
        <f t="shared" si="80"/>
        <v>0</v>
      </c>
      <c r="AD129" s="330">
        <f t="shared" si="80"/>
        <v>212</v>
      </c>
      <c r="AE129" s="330">
        <f t="shared" si="80"/>
        <v>0</v>
      </c>
      <c r="AF129" s="330">
        <f t="shared" si="80"/>
        <v>0</v>
      </c>
      <c r="AG129" s="330">
        <f t="shared" si="80"/>
        <v>0</v>
      </c>
      <c r="AH129" s="330">
        <f t="shared" si="80"/>
        <v>0</v>
      </c>
      <c r="AI129" s="330">
        <f t="shared" si="80"/>
        <v>0</v>
      </c>
      <c r="AJ129" s="330">
        <f t="shared" si="80"/>
        <v>0</v>
      </c>
      <c r="AK129" s="330">
        <f t="shared" si="80"/>
        <v>0</v>
      </c>
      <c r="AL129" s="330">
        <f t="shared" si="80"/>
        <v>0</v>
      </c>
      <c r="AM129" s="330">
        <f t="shared" si="80"/>
        <v>124</v>
      </c>
      <c r="AN129" s="330">
        <f t="shared" si="80"/>
        <v>28</v>
      </c>
      <c r="AO129" s="330">
        <f t="shared" si="80"/>
        <v>15</v>
      </c>
      <c r="AP129" s="330">
        <f t="shared" si="80"/>
        <v>0</v>
      </c>
      <c r="AQ129" s="330">
        <f t="shared" si="80"/>
        <v>0</v>
      </c>
      <c r="AR129" s="330">
        <f t="shared" si="80"/>
        <v>36</v>
      </c>
      <c r="AS129" s="330">
        <f t="shared" si="80"/>
        <v>0</v>
      </c>
      <c r="AT129" s="330">
        <f t="shared" si="80"/>
        <v>0</v>
      </c>
      <c r="AU129" s="330">
        <f t="shared" si="80"/>
        <v>0</v>
      </c>
      <c r="AV129" s="330">
        <f t="shared" si="80"/>
        <v>0</v>
      </c>
      <c r="AW129" s="330">
        <f t="shared" si="80"/>
        <v>0</v>
      </c>
      <c r="AX129" s="330">
        <f t="shared" si="80"/>
        <v>0</v>
      </c>
      <c r="AY129" s="210"/>
      <c r="AZ129" s="222"/>
    </row>
    <row r="130" ht="15" customHeight="1" spans="1:54">
      <c r="A130" s="191" t="s">
        <v>94</v>
      </c>
      <c r="B130" s="192"/>
      <c r="C130" s="224"/>
      <c r="D130" s="217"/>
      <c r="E130" s="187"/>
      <c r="F130" s="187"/>
      <c r="G130" s="183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276">
        <f>SUM(LARGE(D132:Q132,{1,2,3,4,5,6,7}))</f>
        <v>0</v>
      </c>
      <c r="S130" s="187"/>
      <c r="T130" s="187"/>
      <c r="U130" s="212">
        <v>12</v>
      </c>
      <c r="V130" s="218" t="s">
        <v>51</v>
      </c>
      <c r="W130" s="218" t="s">
        <v>51</v>
      </c>
      <c r="X130" s="218" t="s">
        <v>51</v>
      </c>
      <c r="Y130" s="218" t="s">
        <v>51</v>
      </c>
      <c r="Z130" s="218" t="s">
        <v>51</v>
      </c>
      <c r="AA130" s="218" t="s">
        <v>51</v>
      </c>
      <c r="AB130" s="218" t="s">
        <v>51</v>
      </c>
      <c r="AC130" s="218" t="s">
        <v>51</v>
      </c>
      <c r="AD130" s="218" t="s">
        <v>51</v>
      </c>
      <c r="AE130" s="218" t="s">
        <v>51</v>
      </c>
      <c r="AF130" s="218" t="s">
        <v>51</v>
      </c>
      <c r="AG130" s="218" t="s">
        <v>51</v>
      </c>
      <c r="AH130" s="218" t="s">
        <v>51</v>
      </c>
      <c r="AI130" s="218" t="s">
        <v>51</v>
      </c>
      <c r="AJ130" s="218" t="s">
        <v>51</v>
      </c>
      <c r="AK130" s="218" t="s">
        <v>51</v>
      </c>
      <c r="AL130" s="218" t="s">
        <v>51</v>
      </c>
      <c r="AM130" s="218" t="s">
        <v>51</v>
      </c>
      <c r="AN130" s="218" t="s">
        <v>51</v>
      </c>
      <c r="AO130" s="218" t="s">
        <v>51</v>
      </c>
      <c r="AP130" s="218" t="s">
        <v>51</v>
      </c>
      <c r="AQ130" s="218" t="s">
        <v>51</v>
      </c>
      <c r="AR130" s="218" t="s">
        <v>51</v>
      </c>
      <c r="AS130" s="218" t="s">
        <v>51</v>
      </c>
      <c r="AT130" s="218" t="s">
        <v>51</v>
      </c>
      <c r="AU130" s="218" t="s">
        <v>51</v>
      </c>
      <c r="AV130" s="218" t="s">
        <v>51</v>
      </c>
      <c r="AW130" s="218" t="s">
        <v>51</v>
      </c>
      <c r="AX130" s="218" t="s">
        <v>51</v>
      </c>
      <c r="AY130" s="326">
        <f>SUM(V132:AX132)</f>
        <v>0</v>
      </c>
      <c r="AZ130" s="230">
        <f>SUM(AY130,S132:U132,R130,B130:C132)</f>
        <v>17</v>
      </c>
      <c r="BB130" s="166">
        <v>1</v>
      </c>
    </row>
    <row r="131" ht="13.5" customHeight="1" spans="1:52">
      <c r="A131" s="325"/>
      <c r="B131" s="199"/>
      <c r="C131" s="326"/>
      <c r="D131" s="327"/>
      <c r="E131" s="328"/>
      <c r="F131" s="220"/>
      <c r="G131" s="187"/>
      <c r="H131" s="187"/>
      <c r="I131" s="183"/>
      <c r="J131" s="328"/>
      <c r="K131" s="187"/>
      <c r="L131" s="220"/>
      <c r="M131" s="187"/>
      <c r="N131" s="183"/>
      <c r="O131" s="220"/>
      <c r="P131" s="220"/>
      <c r="Q131" s="220"/>
      <c r="R131" s="276"/>
      <c r="S131" s="183"/>
      <c r="T131" s="328"/>
      <c r="U131" s="212">
        <v>5</v>
      </c>
      <c r="V131" s="218" t="s">
        <v>51</v>
      </c>
      <c r="W131" s="218" t="s">
        <v>51</v>
      </c>
      <c r="X131" s="218" t="s">
        <v>51</v>
      </c>
      <c r="Y131" s="218" t="s">
        <v>51</v>
      </c>
      <c r="Z131" s="218" t="s">
        <v>51</v>
      </c>
      <c r="AA131" s="218" t="s">
        <v>51</v>
      </c>
      <c r="AB131" s="218" t="s">
        <v>51</v>
      </c>
      <c r="AC131" s="218" t="s">
        <v>51</v>
      </c>
      <c r="AD131" s="218" t="s">
        <v>51</v>
      </c>
      <c r="AE131" s="218" t="s">
        <v>51</v>
      </c>
      <c r="AF131" s="218" t="s">
        <v>51</v>
      </c>
      <c r="AG131" s="218" t="s">
        <v>51</v>
      </c>
      <c r="AH131" s="218" t="s">
        <v>51</v>
      </c>
      <c r="AI131" s="218" t="s">
        <v>51</v>
      </c>
      <c r="AJ131" s="218" t="s">
        <v>51</v>
      </c>
      <c r="AK131" s="218" t="s">
        <v>51</v>
      </c>
      <c r="AL131" s="218" t="s">
        <v>51</v>
      </c>
      <c r="AM131" s="218" t="s">
        <v>51</v>
      </c>
      <c r="AN131" s="218" t="s">
        <v>51</v>
      </c>
      <c r="AO131" s="218" t="s">
        <v>51</v>
      </c>
      <c r="AP131" s="218" t="s">
        <v>51</v>
      </c>
      <c r="AQ131" s="218" t="s">
        <v>51</v>
      </c>
      <c r="AR131" s="218" t="s">
        <v>51</v>
      </c>
      <c r="AS131" s="218" t="s">
        <v>51</v>
      </c>
      <c r="AT131" s="218" t="s">
        <v>51</v>
      </c>
      <c r="AU131" s="218" t="s">
        <v>51</v>
      </c>
      <c r="AV131" s="218" t="s">
        <v>51</v>
      </c>
      <c r="AW131" s="218" t="s">
        <v>51</v>
      </c>
      <c r="AX131" s="218" t="s">
        <v>51</v>
      </c>
      <c r="AY131" s="326"/>
      <c r="AZ131" s="230"/>
    </row>
    <row r="132" spans="1:52">
      <c r="A132" s="329"/>
      <c r="B132" s="183"/>
      <c r="C132" s="210"/>
      <c r="D132" s="330">
        <f>SUM(D130:D131)</f>
        <v>0</v>
      </c>
      <c r="E132" s="330">
        <f t="shared" ref="E132:AX132" si="81">SUM(E130:E131)</f>
        <v>0</v>
      </c>
      <c r="F132" s="330">
        <f t="shared" si="81"/>
        <v>0</v>
      </c>
      <c r="G132" s="331">
        <f t="shared" si="81"/>
        <v>0</v>
      </c>
      <c r="H132" s="331">
        <f t="shared" si="81"/>
        <v>0</v>
      </c>
      <c r="I132" s="331">
        <f t="shared" si="81"/>
        <v>0</v>
      </c>
      <c r="J132" s="330">
        <f t="shared" si="81"/>
        <v>0</v>
      </c>
      <c r="K132" s="331">
        <f t="shared" si="81"/>
        <v>0</v>
      </c>
      <c r="L132" s="330">
        <f t="shared" si="81"/>
        <v>0</v>
      </c>
      <c r="M132" s="331">
        <f t="shared" si="81"/>
        <v>0</v>
      </c>
      <c r="N132" s="331">
        <f t="shared" si="81"/>
        <v>0</v>
      </c>
      <c r="O132" s="330">
        <f t="shared" si="81"/>
        <v>0</v>
      </c>
      <c r="P132" s="330">
        <f t="shared" si="81"/>
        <v>0</v>
      </c>
      <c r="Q132" s="330">
        <f t="shared" si="81"/>
        <v>0</v>
      </c>
      <c r="R132" s="231"/>
      <c r="S132" s="331">
        <f>SUM(S130:S131)</f>
        <v>0</v>
      </c>
      <c r="T132" s="330">
        <f t="shared" si="81"/>
        <v>0</v>
      </c>
      <c r="U132" s="284">
        <f t="shared" si="81"/>
        <v>17</v>
      </c>
      <c r="V132" s="330">
        <f t="shared" si="81"/>
        <v>0</v>
      </c>
      <c r="W132" s="330">
        <f t="shared" si="81"/>
        <v>0</v>
      </c>
      <c r="X132" s="330">
        <f t="shared" si="81"/>
        <v>0</v>
      </c>
      <c r="Y132" s="330">
        <f t="shared" si="81"/>
        <v>0</v>
      </c>
      <c r="Z132" s="330">
        <f t="shared" si="81"/>
        <v>0</v>
      </c>
      <c r="AA132" s="330">
        <f t="shared" si="81"/>
        <v>0</v>
      </c>
      <c r="AB132" s="330">
        <f t="shared" si="81"/>
        <v>0</v>
      </c>
      <c r="AC132" s="330">
        <f t="shared" si="81"/>
        <v>0</v>
      </c>
      <c r="AD132" s="330">
        <f t="shared" si="81"/>
        <v>0</v>
      </c>
      <c r="AE132" s="330">
        <f t="shared" si="81"/>
        <v>0</v>
      </c>
      <c r="AF132" s="330">
        <f t="shared" si="81"/>
        <v>0</v>
      </c>
      <c r="AG132" s="330">
        <f t="shared" si="81"/>
        <v>0</v>
      </c>
      <c r="AH132" s="330">
        <f t="shared" si="81"/>
        <v>0</v>
      </c>
      <c r="AI132" s="330">
        <f t="shared" si="81"/>
        <v>0</v>
      </c>
      <c r="AJ132" s="330">
        <f t="shared" si="81"/>
        <v>0</v>
      </c>
      <c r="AK132" s="330">
        <f t="shared" si="81"/>
        <v>0</v>
      </c>
      <c r="AL132" s="330">
        <f t="shared" si="81"/>
        <v>0</v>
      </c>
      <c r="AM132" s="330">
        <f t="shared" si="81"/>
        <v>0</v>
      </c>
      <c r="AN132" s="330">
        <f t="shared" si="81"/>
        <v>0</v>
      </c>
      <c r="AO132" s="330">
        <f t="shared" si="81"/>
        <v>0</v>
      </c>
      <c r="AP132" s="330">
        <f t="shared" si="81"/>
        <v>0</v>
      </c>
      <c r="AQ132" s="330">
        <f t="shared" si="81"/>
        <v>0</v>
      </c>
      <c r="AR132" s="330">
        <f t="shared" si="81"/>
        <v>0</v>
      </c>
      <c r="AS132" s="330">
        <f t="shared" si="81"/>
        <v>0</v>
      </c>
      <c r="AT132" s="330">
        <f t="shared" si="81"/>
        <v>0</v>
      </c>
      <c r="AU132" s="330">
        <f t="shared" si="81"/>
        <v>0</v>
      </c>
      <c r="AV132" s="330">
        <f t="shared" si="81"/>
        <v>0</v>
      </c>
      <c r="AW132" s="330">
        <f t="shared" si="81"/>
        <v>0</v>
      </c>
      <c r="AX132" s="330">
        <f t="shared" si="81"/>
        <v>0</v>
      </c>
      <c r="AY132" s="210"/>
      <c r="AZ132" s="222"/>
    </row>
    <row r="133" ht="18" customHeight="1" spans="1:52">
      <c r="A133" s="191" t="s">
        <v>95</v>
      </c>
      <c r="B133" s="192"/>
      <c r="C133" s="224"/>
      <c r="D133" s="217"/>
      <c r="E133" s="187"/>
      <c r="F133" s="187"/>
      <c r="G133" s="183"/>
      <c r="H133" s="187">
        <v>0</v>
      </c>
      <c r="I133" s="187"/>
      <c r="J133" s="187"/>
      <c r="K133" s="187"/>
      <c r="L133" s="187"/>
      <c r="M133" s="187">
        <v>12</v>
      </c>
      <c r="N133" s="187"/>
      <c r="O133" s="187"/>
      <c r="P133" s="187"/>
      <c r="Q133" s="187"/>
      <c r="R133" s="276">
        <f>SUM(LARGE(D135:Q135,{1,2,3,4,5,6,7}))</f>
        <v>18</v>
      </c>
      <c r="S133" s="187">
        <v>12</v>
      </c>
      <c r="T133" s="187"/>
      <c r="U133" s="212">
        <v>12</v>
      </c>
      <c r="V133" s="218" t="s">
        <v>51</v>
      </c>
      <c r="W133" s="218" t="s">
        <v>51</v>
      </c>
      <c r="X133" s="218" t="s">
        <v>51</v>
      </c>
      <c r="Y133" s="218" t="s">
        <v>51</v>
      </c>
      <c r="Z133" s="218">
        <v>23</v>
      </c>
      <c r="AA133" s="218" t="s">
        <v>51</v>
      </c>
      <c r="AB133" s="218" t="s">
        <v>51</v>
      </c>
      <c r="AC133" s="218" t="s">
        <v>51</v>
      </c>
      <c r="AD133" s="218" t="s">
        <v>51</v>
      </c>
      <c r="AE133" s="218" t="s">
        <v>51</v>
      </c>
      <c r="AF133" s="218" t="s">
        <v>51</v>
      </c>
      <c r="AG133" s="218" t="s">
        <v>51</v>
      </c>
      <c r="AH133" s="218" t="s">
        <v>51</v>
      </c>
      <c r="AI133" s="218" t="s">
        <v>51</v>
      </c>
      <c r="AJ133" s="218" t="s">
        <v>51</v>
      </c>
      <c r="AK133" s="218" t="s">
        <v>51</v>
      </c>
      <c r="AL133" s="218" t="s">
        <v>51</v>
      </c>
      <c r="AM133" s="218" t="s">
        <v>51</v>
      </c>
      <c r="AN133" s="218">
        <v>42</v>
      </c>
      <c r="AO133" s="218">
        <v>68</v>
      </c>
      <c r="AP133" s="218" t="s">
        <v>51</v>
      </c>
      <c r="AQ133" s="218" t="s">
        <v>51</v>
      </c>
      <c r="AR133" s="218" t="s">
        <v>51</v>
      </c>
      <c r="AS133" s="218" t="s">
        <v>51</v>
      </c>
      <c r="AT133" s="218" t="s">
        <v>51</v>
      </c>
      <c r="AU133" s="218" t="s">
        <v>51</v>
      </c>
      <c r="AV133" s="218" t="s">
        <v>51</v>
      </c>
      <c r="AW133" s="218" t="s">
        <v>51</v>
      </c>
      <c r="AX133" s="218" t="s">
        <v>51</v>
      </c>
      <c r="AY133" s="326">
        <f>SUM(V135:AX135)</f>
        <v>195</v>
      </c>
      <c r="AZ133" s="230">
        <f>SUM(AY133,S135:U135,R133,B133:C135)</f>
        <v>324</v>
      </c>
    </row>
    <row r="134" s="311" customFormat="1" ht="18" customHeight="1" spans="1:52">
      <c r="A134" s="325"/>
      <c r="B134" s="199"/>
      <c r="C134" s="326"/>
      <c r="D134" s="327"/>
      <c r="E134" s="328"/>
      <c r="F134" s="220"/>
      <c r="G134" s="187"/>
      <c r="H134" s="187"/>
      <c r="I134" s="183"/>
      <c r="J134" s="328"/>
      <c r="K134" s="187"/>
      <c r="L134" s="220"/>
      <c r="M134" s="187">
        <v>6</v>
      </c>
      <c r="N134" s="183"/>
      <c r="O134" s="220"/>
      <c r="P134" s="220"/>
      <c r="Q134" s="220"/>
      <c r="R134" s="276"/>
      <c r="S134" s="183">
        <v>72</v>
      </c>
      <c r="T134" s="328"/>
      <c r="U134" s="212">
        <v>15</v>
      </c>
      <c r="V134" s="218" t="s">
        <v>51</v>
      </c>
      <c r="W134" s="218" t="s">
        <v>51</v>
      </c>
      <c r="X134" s="218" t="s">
        <v>51</v>
      </c>
      <c r="Y134" s="218" t="s">
        <v>51</v>
      </c>
      <c r="Z134" s="218">
        <v>32</v>
      </c>
      <c r="AA134" s="218" t="s">
        <v>51</v>
      </c>
      <c r="AB134" s="218" t="s">
        <v>51</v>
      </c>
      <c r="AC134" s="218" t="s">
        <v>51</v>
      </c>
      <c r="AD134" s="218" t="s">
        <v>51</v>
      </c>
      <c r="AE134" s="218" t="s">
        <v>51</v>
      </c>
      <c r="AF134" s="218" t="s">
        <v>51</v>
      </c>
      <c r="AG134" s="218" t="s">
        <v>51</v>
      </c>
      <c r="AH134" s="218" t="s">
        <v>51</v>
      </c>
      <c r="AI134" s="218" t="s">
        <v>51</v>
      </c>
      <c r="AJ134" s="218" t="s">
        <v>51</v>
      </c>
      <c r="AK134" s="218" t="s">
        <v>51</v>
      </c>
      <c r="AL134" s="218" t="s">
        <v>51</v>
      </c>
      <c r="AM134" s="218" t="s">
        <v>51</v>
      </c>
      <c r="AN134" s="218">
        <v>18</v>
      </c>
      <c r="AO134" s="218">
        <v>12</v>
      </c>
      <c r="AP134" s="218" t="s">
        <v>51</v>
      </c>
      <c r="AQ134" s="218" t="s">
        <v>51</v>
      </c>
      <c r="AR134" s="218" t="s">
        <v>51</v>
      </c>
      <c r="AS134" s="218" t="s">
        <v>51</v>
      </c>
      <c r="AT134" s="218" t="s">
        <v>51</v>
      </c>
      <c r="AU134" s="218" t="s">
        <v>51</v>
      </c>
      <c r="AV134" s="218" t="s">
        <v>51</v>
      </c>
      <c r="AW134" s="218" t="s">
        <v>51</v>
      </c>
      <c r="AX134" s="218" t="s">
        <v>51</v>
      </c>
      <c r="AY134" s="326"/>
      <c r="AZ134" s="230"/>
    </row>
    <row r="135" s="311" customFormat="1" ht="18" customHeight="1" spans="1:52">
      <c r="A135" s="329"/>
      <c r="B135" s="183"/>
      <c r="C135" s="210"/>
      <c r="D135" s="330">
        <f>SUM(D133:D134)</f>
        <v>0</v>
      </c>
      <c r="E135" s="330">
        <f t="shared" ref="E135:Q135" si="82">SUM(E133:E134)</f>
        <v>0</v>
      </c>
      <c r="F135" s="330">
        <f t="shared" si="82"/>
        <v>0</v>
      </c>
      <c r="G135" s="331">
        <f t="shared" si="82"/>
        <v>0</v>
      </c>
      <c r="H135" s="331">
        <f t="shared" si="82"/>
        <v>0</v>
      </c>
      <c r="I135" s="331">
        <f t="shared" si="82"/>
        <v>0</v>
      </c>
      <c r="J135" s="330">
        <f t="shared" si="82"/>
        <v>0</v>
      </c>
      <c r="K135" s="331">
        <f t="shared" si="82"/>
        <v>0</v>
      </c>
      <c r="L135" s="330">
        <f t="shared" si="82"/>
        <v>0</v>
      </c>
      <c r="M135" s="331">
        <f t="shared" si="82"/>
        <v>18</v>
      </c>
      <c r="N135" s="331">
        <f t="shared" si="82"/>
        <v>0</v>
      </c>
      <c r="O135" s="330">
        <f t="shared" si="82"/>
        <v>0</v>
      </c>
      <c r="P135" s="330">
        <f t="shared" si="82"/>
        <v>0</v>
      </c>
      <c r="Q135" s="330">
        <f t="shared" si="82"/>
        <v>0</v>
      </c>
      <c r="R135" s="231"/>
      <c r="S135" s="331">
        <f>SUM(S133:S134)</f>
        <v>84</v>
      </c>
      <c r="T135" s="330">
        <f t="shared" ref="S135:AX135" si="83">SUM(T133:T134)</f>
        <v>0</v>
      </c>
      <c r="U135" s="284">
        <f t="shared" si="83"/>
        <v>27</v>
      </c>
      <c r="V135" s="330">
        <f t="shared" si="83"/>
        <v>0</v>
      </c>
      <c r="W135" s="330">
        <f t="shared" si="83"/>
        <v>0</v>
      </c>
      <c r="X135" s="330">
        <f t="shared" si="83"/>
        <v>0</v>
      </c>
      <c r="Y135" s="330">
        <f t="shared" si="83"/>
        <v>0</v>
      </c>
      <c r="Z135" s="330">
        <f t="shared" si="83"/>
        <v>55</v>
      </c>
      <c r="AA135" s="330">
        <f t="shared" si="83"/>
        <v>0</v>
      </c>
      <c r="AB135" s="330">
        <f t="shared" si="83"/>
        <v>0</v>
      </c>
      <c r="AC135" s="330">
        <f t="shared" si="83"/>
        <v>0</v>
      </c>
      <c r="AD135" s="330">
        <f t="shared" si="83"/>
        <v>0</v>
      </c>
      <c r="AE135" s="330">
        <f t="shared" si="83"/>
        <v>0</v>
      </c>
      <c r="AF135" s="330">
        <f t="shared" si="83"/>
        <v>0</v>
      </c>
      <c r="AG135" s="330">
        <f t="shared" si="83"/>
        <v>0</v>
      </c>
      <c r="AH135" s="330">
        <f t="shared" si="83"/>
        <v>0</v>
      </c>
      <c r="AI135" s="330">
        <f t="shared" si="83"/>
        <v>0</v>
      </c>
      <c r="AJ135" s="330">
        <f t="shared" si="83"/>
        <v>0</v>
      </c>
      <c r="AK135" s="330">
        <f t="shared" si="83"/>
        <v>0</v>
      </c>
      <c r="AL135" s="330">
        <f t="shared" si="83"/>
        <v>0</v>
      </c>
      <c r="AM135" s="330">
        <f t="shared" si="83"/>
        <v>0</v>
      </c>
      <c r="AN135" s="330">
        <f t="shared" si="83"/>
        <v>60</v>
      </c>
      <c r="AO135" s="330">
        <f t="shared" si="83"/>
        <v>80</v>
      </c>
      <c r="AP135" s="330">
        <f t="shared" si="83"/>
        <v>0</v>
      </c>
      <c r="AQ135" s="330">
        <f t="shared" si="83"/>
        <v>0</v>
      </c>
      <c r="AR135" s="330">
        <f t="shared" si="83"/>
        <v>0</v>
      </c>
      <c r="AS135" s="330">
        <f t="shared" si="83"/>
        <v>0</v>
      </c>
      <c r="AT135" s="330">
        <f t="shared" si="83"/>
        <v>0</v>
      </c>
      <c r="AU135" s="330">
        <f t="shared" si="83"/>
        <v>0</v>
      </c>
      <c r="AV135" s="330">
        <f t="shared" si="83"/>
        <v>0</v>
      </c>
      <c r="AW135" s="330">
        <f t="shared" si="83"/>
        <v>0</v>
      </c>
      <c r="AX135" s="330">
        <f t="shared" si="83"/>
        <v>0</v>
      </c>
      <c r="AY135" s="210"/>
      <c r="AZ135" s="222"/>
    </row>
    <row r="136" ht="18" customHeight="1" spans="1:52">
      <c r="A136" s="191" t="s">
        <v>96</v>
      </c>
      <c r="B136" s="192"/>
      <c r="C136" s="224"/>
      <c r="D136" s="217"/>
      <c r="E136" s="187"/>
      <c r="F136" s="187"/>
      <c r="G136" s="183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276">
        <f>SUM(LARGE(D138:Q138,{1,2,3,4,5,6,7}))</f>
        <v>0</v>
      </c>
      <c r="S136" s="187"/>
      <c r="T136" s="187"/>
      <c r="U136" s="212"/>
      <c r="V136" s="218" t="s">
        <v>51</v>
      </c>
      <c r="W136" s="218" t="s">
        <v>51</v>
      </c>
      <c r="X136" s="218" t="s">
        <v>51</v>
      </c>
      <c r="Y136" s="218" t="s">
        <v>51</v>
      </c>
      <c r="Z136" s="218" t="s">
        <v>51</v>
      </c>
      <c r="AA136" s="218" t="s">
        <v>51</v>
      </c>
      <c r="AB136" s="218" t="s">
        <v>51</v>
      </c>
      <c r="AC136" s="218" t="s">
        <v>51</v>
      </c>
      <c r="AD136" s="218" t="s">
        <v>51</v>
      </c>
      <c r="AE136" s="218" t="s">
        <v>51</v>
      </c>
      <c r="AF136" s="218" t="s">
        <v>51</v>
      </c>
      <c r="AG136" s="218" t="s">
        <v>51</v>
      </c>
      <c r="AH136" s="218" t="s">
        <v>51</v>
      </c>
      <c r="AI136" s="218" t="s">
        <v>51</v>
      </c>
      <c r="AJ136" s="218" t="s">
        <v>51</v>
      </c>
      <c r="AK136" s="218" t="s">
        <v>51</v>
      </c>
      <c r="AL136" s="218" t="s">
        <v>51</v>
      </c>
      <c r="AM136" s="218" t="s">
        <v>51</v>
      </c>
      <c r="AN136" s="218" t="s">
        <v>51</v>
      </c>
      <c r="AO136" s="218" t="s">
        <v>51</v>
      </c>
      <c r="AP136" s="218" t="s">
        <v>51</v>
      </c>
      <c r="AQ136" s="218" t="s">
        <v>51</v>
      </c>
      <c r="AR136" s="218" t="s">
        <v>51</v>
      </c>
      <c r="AS136" s="218" t="s">
        <v>51</v>
      </c>
      <c r="AT136" s="218" t="s">
        <v>51</v>
      </c>
      <c r="AU136" s="218" t="s">
        <v>51</v>
      </c>
      <c r="AV136" s="218" t="s">
        <v>51</v>
      </c>
      <c r="AW136" s="218" t="s">
        <v>51</v>
      </c>
      <c r="AX136" s="218" t="s">
        <v>51</v>
      </c>
      <c r="AY136" s="326">
        <f>SUM(V138:AX138)</f>
        <v>0</v>
      </c>
      <c r="AZ136" s="230">
        <f>SUM(AY136,S138:U138,R136,B136:C138)</f>
        <v>0</v>
      </c>
    </row>
    <row r="137" s="311" customFormat="1" ht="18" customHeight="1" spans="1:52">
      <c r="A137" s="325"/>
      <c r="B137" s="199"/>
      <c r="C137" s="326"/>
      <c r="D137" s="327"/>
      <c r="E137" s="328"/>
      <c r="F137" s="220"/>
      <c r="G137" s="187"/>
      <c r="H137" s="187"/>
      <c r="I137" s="183"/>
      <c r="J137" s="328"/>
      <c r="K137" s="187"/>
      <c r="L137" s="220"/>
      <c r="M137" s="187"/>
      <c r="N137" s="183"/>
      <c r="O137" s="220"/>
      <c r="P137" s="220"/>
      <c r="Q137" s="220"/>
      <c r="R137" s="276"/>
      <c r="S137" s="183"/>
      <c r="T137" s="328"/>
      <c r="U137" s="212"/>
      <c r="V137" s="218" t="s">
        <v>51</v>
      </c>
      <c r="W137" s="218" t="s">
        <v>51</v>
      </c>
      <c r="X137" s="218" t="s">
        <v>51</v>
      </c>
      <c r="Y137" s="218" t="s">
        <v>51</v>
      </c>
      <c r="Z137" s="218" t="s">
        <v>51</v>
      </c>
      <c r="AA137" s="218" t="s">
        <v>51</v>
      </c>
      <c r="AB137" s="218" t="s">
        <v>51</v>
      </c>
      <c r="AC137" s="218" t="s">
        <v>51</v>
      </c>
      <c r="AD137" s="218" t="s">
        <v>51</v>
      </c>
      <c r="AE137" s="218" t="s">
        <v>51</v>
      </c>
      <c r="AF137" s="218" t="s">
        <v>51</v>
      </c>
      <c r="AG137" s="218" t="s">
        <v>51</v>
      </c>
      <c r="AH137" s="218" t="s">
        <v>51</v>
      </c>
      <c r="AI137" s="218" t="s">
        <v>51</v>
      </c>
      <c r="AJ137" s="218" t="s">
        <v>51</v>
      </c>
      <c r="AK137" s="218" t="s">
        <v>51</v>
      </c>
      <c r="AL137" s="218" t="s">
        <v>51</v>
      </c>
      <c r="AM137" s="218" t="s">
        <v>51</v>
      </c>
      <c r="AN137" s="218" t="s">
        <v>51</v>
      </c>
      <c r="AO137" s="218" t="s">
        <v>51</v>
      </c>
      <c r="AP137" s="218" t="s">
        <v>51</v>
      </c>
      <c r="AQ137" s="218" t="s">
        <v>51</v>
      </c>
      <c r="AR137" s="218" t="s">
        <v>51</v>
      </c>
      <c r="AS137" s="218" t="s">
        <v>51</v>
      </c>
      <c r="AT137" s="218" t="s">
        <v>51</v>
      </c>
      <c r="AU137" s="218" t="s">
        <v>51</v>
      </c>
      <c r="AV137" s="218" t="s">
        <v>51</v>
      </c>
      <c r="AW137" s="218" t="s">
        <v>51</v>
      </c>
      <c r="AX137" s="218" t="s">
        <v>51</v>
      </c>
      <c r="AY137" s="326"/>
      <c r="AZ137" s="230"/>
    </row>
    <row r="138" s="311" customFormat="1" ht="18" customHeight="1" spans="1:52">
      <c r="A138" s="329"/>
      <c r="B138" s="183"/>
      <c r="C138" s="210"/>
      <c r="D138" s="330">
        <f>SUM(D136:D137)</f>
        <v>0</v>
      </c>
      <c r="E138" s="330">
        <f t="shared" ref="E138:Q138" si="84">SUM(E136:E137)</f>
        <v>0</v>
      </c>
      <c r="F138" s="330">
        <f t="shared" si="84"/>
        <v>0</v>
      </c>
      <c r="G138" s="331">
        <f t="shared" si="84"/>
        <v>0</v>
      </c>
      <c r="H138" s="331">
        <f t="shared" si="84"/>
        <v>0</v>
      </c>
      <c r="I138" s="331">
        <f t="shared" si="84"/>
        <v>0</v>
      </c>
      <c r="J138" s="330">
        <f t="shared" si="84"/>
        <v>0</v>
      </c>
      <c r="K138" s="331">
        <f t="shared" si="84"/>
        <v>0</v>
      </c>
      <c r="L138" s="330">
        <f t="shared" si="84"/>
        <v>0</v>
      </c>
      <c r="M138" s="331">
        <f t="shared" si="84"/>
        <v>0</v>
      </c>
      <c r="N138" s="331">
        <f t="shared" si="84"/>
        <v>0</v>
      </c>
      <c r="O138" s="330">
        <f t="shared" si="84"/>
        <v>0</v>
      </c>
      <c r="P138" s="330">
        <f t="shared" si="84"/>
        <v>0</v>
      </c>
      <c r="Q138" s="330">
        <f t="shared" si="84"/>
        <v>0</v>
      </c>
      <c r="R138" s="231"/>
      <c r="S138" s="331">
        <f>SUM(S136:S137)</f>
        <v>0</v>
      </c>
      <c r="T138" s="330">
        <f t="shared" ref="S138:AX138" si="85">SUM(T136:T137)</f>
        <v>0</v>
      </c>
      <c r="U138" s="284">
        <f t="shared" si="85"/>
        <v>0</v>
      </c>
      <c r="V138" s="330">
        <f t="shared" si="85"/>
        <v>0</v>
      </c>
      <c r="W138" s="330">
        <f t="shared" si="85"/>
        <v>0</v>
      </c>
      <c r="X138" s="330">
        <f t="shared" si="85"/>
        <v>0</v>
      </c>
      <c r="Y138" s="330">
        <f t="shared" si="85"/>
        <v>0</v>
      </c>
      <c r="Z138" s="330">
        <f t="shared" si="85"/>
        <v>0</v>
      </c>
      <c r="AA138" s="330">
        <f t="shared" si="85"/>
        <v>0</v>
      </c>
      <c r="AB138" s="330">
        <f t="shared" si="85"/>
        <v>0</v>
      </c>
      <c r="AC138" s="330">
        <f t="shared" si="85"/>
        <v>0</v>
      </c>
      <c r="AD138" s="330">
        <f t="shared" si="85"/>
        <v>0</v>
      </c>
      <c r="AE138" s="330">
        <f t="shared" si="85"/>
        <v>0</v>
      </c>
      <c r="AF138" s="330">
        <f t="shared" si="85"/>
        <v>0</v>
      </c>
      <c r="AG138" s="330">
        <f t="shared" si="85"/>
        <v>0</v>
      </c>
      <c r="AH138" s="330">
        <f t="shared" si="85"/>
        <v>0</v>
      </c>
      <c r="AI138" s="330">
        <f t="shared" si="85"/>
        <v>0</v>
      </c>
      <c r="AJ138" s="330">
        <f t="shared" si="85"/>
        <v>0</v>
      </c>
      <c r="AK138" s="330">
        <f t="shared" si="85"/>
        <v>0</v>
      </c>
      <c r="AL138" s="330">
        <f t="shared" si="85"/>
        <v>0</v>
      </c>
      <c r="AM138" s="330">
        <f t="shared" si="85"/>
        <v>0</v>
      </c>
      <c r="AN138" s="330">
        <f t="shared" si="85"/>
        <v>0</v>
      </c>
      <c r="AO138" s="330">
        <f t="shared" si="85"/>
        <v>0</v>
      </c>
      <c r="AP138" s="330">
        <f t="shared" si="85"/>
        <v>0</v>
      </c>
      <c r="AQ138" s="330">
        <f t="shared" si="85"/>
        <v>0</v>
      </c>
      <c r="AR138" s="330">
        <f t="shared" si="85"/>
        <v>0</v>
      </c>
      <c r="AS138" s="330">
        <f t="shared" si="85"/>
        <v>0</v>
      </c>
      <c r="AT138" s="330">
        <f t="shared" si="85"/>
        <v>0</v>
      </c>
      <c r="AU138" s="330">
        <f t="shared" si="85"/>
        <v>0</v>
      </c>
      <c r="AV138" s="330">
        <f t="shared" si="85"/>
        <v>0</v>
      </c>
      <c r="AW138" s="330">
        <f t="shared" si="85"/>
        <v>0</v>
      </c>
      <c r="AX138" s="330">
        <f t="shared" si="85"/>
        <v>0</v>
      </c>
      <c r="AY138" s="210"/>
      <c r="AZ138" s="222"/>
    </row>
    <row r="139" ht="18" customHeight="1" spans="1:52">
      <c r="A139" s="191" t="s">
        <v>97</v>
      </c>
      <c r="B139" s="192"/>
      <c r="C139" s="224">
        <v>115</v>
      </c>
      <c r="D139" s="217"/>
      <c r="E139" s="187"/>
      <c r="F139" s="187"/>
      <c r="G139" s="183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276">
        <f>SUM(LARGE(D141:Q141,{1,2,3,4,5,6,7}))</f>
        <v>0</v>
      </c>
      <c r="S139" s="187"/>
      <c r="T139" s="187"/>
      <c r="U139" s="212">
        <v>12</v>
      </c>
      <c r="V139" s="218" t="s">
        <v>51</v>
      </c>
      <c r="W139" s="218" t="s">
        <v>51</v>
      </c>
      <c r="X139" s="218" t="s">
        <v>51</v>
      </c>
      <c r="Y139" s="218" t="s">
        <v>51</v>
      </c>
      <c r="Z139" s="218">
        <v>28</v>
      </c>
      <c r="AA139" s="218" t="s">
        <v>51</v>
      </c>
      <c r="AB139" s="218" t="s">
        <v>51</v>
      </c>
      <c r="AC139" s="218" t="s">
        <v>51</v>
      </c>
      <c r="AD139" s="218" t="s">
        <v>51</v>
      </c>
      <c r="AE139" s="218" t="s">
        <v>51</v>
      </c>
      <c r="AF139" s="218" t="s">
        <v>51</v>
      </c>
      <c r="AG139" s="218" t="s">
        <v>51</v>
      </c>
      <c r="AH139" s="218">
        <v>10</v>
      </c>
      <c r="AI139" s="218" t="s">
        <v>51</v>
      </c>
      <c r="AJ139" s="218" t="s">
        <v>51</v>
      </c>
      <c r="AK139" s="218" t="s">
        <v>51</v>
      </c>
      <c r="AL139" s="218" t="s">
        <v>51</v>
      </c>
      <c r="AM139" s="218" t="s">
        <v>51</v>
      </c>
      <c r="AN139" s="218" t="s">
        <v>51</v>
      </c>
      <c r="AO139" s="218" t="s">
        <v>51</v>
      </c>
      <c r="AP139" s="218" t="s">
        <v>51</v>
      </c>
      <c r="AQ139" s="218" t="s">
        <v>51</v>
      </c>
      <c r="AR139" s="218" t="s">
        <v>51</v>
      </c>
      <c r="AS139" s="218" t="s">
        <v>51</v>
      </c>
      <c r="AT139" s="218" t="s">
        <v>51</v>
      </c>
      <c r="AU139" s="218" t="s">
        <v>51</v>
      </c>
      <c r="AV139" s="218" t="s">
        <v>51</v>
      </c>
      <c r="AW139" s="218" t="s">
        <v>51</v>
      </c>
      <c r="AX139" s="218" t="s">
        <v>51</v>
      </c>
      <c r="AY139" s="326">
        <f>SUM(V141:AX141)</f>
        <v>86</v>
      </c>
      <c r="AZ139" s="230">
        <f>SUM(AY139,S141:U141,R139,B139:C141)</f>
        <v>223</v>
      </c>
    </row>
    <row r="140" s="311" customFormat="1" ht="18" customHeight="1" spans="1:52">
      <c r="A140" s="325"/>
      <c r="B140" s="199"/>
      <c r="C140" s="326"/>
      <c r="D140" s="327"/>
      <c r="E140" s="328"/>
      <c r="F140" s="220"/>
      <c r="G140" s="187"/>
      <c r="H140" s="187"/>
      <c r="I140" s="183"/>
      <c r="J140" s="328"/>
      <c r="K140" s="187"/>
      <c r="L140" s="220"/>
      <c r="M140" s="187"/>
      <c r="N140" s="183"/>
      <c r="O140" s="220"/>
      <c r="P140" s="220"/>
      <c r="Q140" s="220"/>
      <c r="R140" s="276"/>
      <c r="S140" s="183"/>
      <c r="T140" s="328"/>
      <c r="U140" s="212">
        <v>10</v>
      </c>
      <c r="V140" s="218" t="s">
        <v>51</v>
      </c>
      <c r="W140" s="218" t="s">
        <v>51</v>
      </c>
      <c r="X140" s="218" t="s">
        <v>51</v>
      </c>
      <c r="Y140" s="218" t="s">
        <v>51</v>
      </c>
      <c r="Z140" s="218">
        <v>32</v>
      </c>
      <c r="AA140" s="218" t="s">
        <v>51</v>
      </c>
      <c r="AB140" s="218" t="s">
        <v>51</v>
      </c>
      <c r="AC140" s="218" t="s">
        <v>51</v>
      </c>
      <c r="AD140" s="218" t="s">
        <v>51</v>
      </c>
      <c r="AE140" s="218" t="s">
        <v>51</v>
      </c>
      <c r="AF140" s="218" t="s">
        <v>51</v>
      </c>
      <c r="AG140" s="218" t="s">
        <v>51</v>
      </c>
      <c r="AH140" s="218">
        <v>16</v>
      </c>
      <c r="AI140" s="218" t="s">
        <v>51</v>
      </c>
      <c r="AJ140" s="218" t="s">
        <v>51</v>
      </c>
      <c r="AK140" s="218" t="s">
        <v>51</v>
      </c>
      <c r="AL140" s="218" t="s">
        <v>51</v>
      </c>
      <c r="AM140" s="218" t="s">
        <v>51</v>
      </c>
      <c r="AN140" s="218" t="s">
        <v>51</v>
      </c>
      <c r="AO140" s="218" t="s">
        <v>51</v>
      </c>
      <c r="AP140" s="218" t="s">
        <v>51</v>
      </c>
      <c r="AQ140" s="218" t="s">
        <v>51</v>
      </c>
      <c r="AR140" s="218" t="s">
        <v>51</v>
      </c>
      <c r="AS140" s="218" t="s">
        <v>51</v>
      </c>
      <c r="AT140" s="218" t="s">
        <v>51</v>
      </c>
      <c r="AU140" s="218" t="s">
        <v>51</v>
      </c>
      <c r="AV140" s="218" t="s">
        <v>51</v>
      </c>
      <c r="AW140" s="218" t="s">
        <v>51</v>
      </c>
      <c r="AX140" s="218" t="s">
        <v>51</v>
      </c>
      <c r="AY140" s="326"/>
      <c r="AZ140" s="230"/>
    </row>
    <row r="141" s="311" customFormat="1" ht="18" customHeight="1" spans="1:52">
      <c r="A141" s="329"/>
      <c r="B141" s="183"/>
      <c r="C141" s="210"/>
      <c r="D141" s="330">
        <f>SUM(D139:D140)</f>
        <v>0</v>
      </c>
      <c r="E141" s="330">
        <f t="shared" ref="E141:Q141" si="86">SUM(E139:E140)</f>
        <v>0</v>
      </c>
      <c r="F141" s="330">
        <f t="shared" si="86"/>
        <v>0</v>
      </c>
      <c r="G141" s="331">
        <f t="shared" si="86"/>
        <v>0</v>
      </c>
      <c r="H141" s="331">
        <f t="shared" si="86"/>
        <v>0</v>
      </c>
      <c r="I141" s="331">
        <f t="shared" si="86"/>
        <v>0</v>
      </c>
      <c r="J141" s="330">
        <f t="shared" si="86"/>
        <v>0</v>
      </c>
      <c r="K141" s="331">
        <f t="shared" si="86"/>
        <v>0</v>
      </c>
      <c r="L141" s="330">
        <f t="shared" si="86"/>
        <v>0</v>
      </c>
      <c r="M141" s="331">
        <f t="shared" si="86"/>
        <v>0</v>
      </c>
      <c r="N141" s="331">
        <f t="shared" si="86"/>
        <v>0</v>
      </c>
      <c r="O141" s="330">
        <f t="shared" si="86"/>
        <v>0</v>
      </c>
      <c r="P141" s="330">
        <f t="shared" si="86"/>
        <v>0</v>
      </c>
      <c r="Q141" s="330">
        <f t="shared" si="86"/>
        <v>0</v>
      </c>
      <c r="R141" s="231"/>
      <c r="S141" s="331">
        <f>SUM(S139:S140)</f>
        <v>0</v>
      </c>
      <c r="T141" s="330">
        <f t="shared" ref="S141:AX141" si="87">SUM(T139:T140)</f>
        <v>0</v>
      </c>
      <c r="U141" s="284">
        <f t="shared" si="87"/>
        <v>22</v>
      </c>
      <c r="V141" s="330">
        <f t="shared" si="87"/>
        <v>0</v>
      </c>
      <c r="W141" s="330">
        <f t="shared" si="87"/>
        <v>0</v>
      </c>
      <c r="X141" s="330">
        <f t="shared" si="87"/>
        <v>0</v>
      </c>
      <c r="Y141" s="330">
        <f t="shared" si="87"/>
        <v>0</v>
      </c>
      <c r="Z141" s="330">
        <f t="shared" si="87"/>
        <v>60</v>
      </c>
      <c r="AA141" s="330">
        <f t="shared" si="87"/>
        <v>0</v>
      </c>
      <c r="AB141" s="330">
        <f t="shared" si="87"/>
        <v>0</v>
      </c>
      <c r="AC141" s="330">
        <f t="shared" si="87"/>
        <v>0</v>
      </c>
      <c r="AD141" s="330">
        <f t="shared" si="87"/>
        <v>0</v>
      </c>
      <c r="AE141" s="330">
        <f t="shared" si="87"/>
        <v>0</v>
      </c>
      <c r="AF141" s="330">
        <f t="shared" si="87"/>
        <v>0</v>
      </c>
      <c r="AG141" s="330">
        <f t="shared" si="87"/>
        <v>0</v>
      </c>
      <c r="AH141" s="330">
        <f t="shared" si="87"/>
        <v>26</v>
      </c>
      <c r="AI141" s="330">
        <f t="shared" si="87"/>
        <v>0</v>
      </c>
      <c r="AJ141" s="330">
        <f t="shared" si="87"/>
        <v>0</v>
      </c>
      <c r="AK141" s="330">
        <f t="shared" si="87"/>
        <v>0</v>
      </c>
      <c r="AL141" s="330">
        <f t="shared" si="87"/>
        <v>0</v>
      </c>
      <c r="AM141" s="330">
        <f t="shared" si="87"/>
        <v>0</v>
      </c>
      <c r="AN141" s="330">
        <f t="shared" si="87"/>
        <v>0</v>
      </c>
      <c r="AO141" s="330">
        <f t="shared" si="87"/>
        <v>0</v>
      </c>
      <c r="AP141" s="330">
        <f t="shared" si="87"/>
        <v>0</v>
      </c>
      <c r="AQ141" s="330">
        <f t="shared" si="87"/>
        <v>0</v>
      </c>
      <c r="AR141" s="330">
        <f t="shared" si="87"/>
        <v>0</v>
      </c>
      <c r="AS141" s="330">
        <f t="shared" si="87"/>
        <v>0</v>
      </c>
      <c r="AT141" s="330">
        <f t="shared" si="87"/>
        <v>0</v>
      </c>
      <c r="AU141" s="330">
        <f t="shared" si="87"/>
        <v>0</v>
      </c>
      <c r="AV141" s="330">
        <f t="shared" si="87"/>
        <v>0</v>
      </c>
      <c r="AW141" s="330">
        <f t="shared" si="87"/>
        <v>0</v>
      </c>
      <c r="AX141" s="330">
        <f t="shared" si="87"/>
        <v>0</v>
      </c>
      <c r="AY141" s="210"/>
      <c r="AZ141" s="222"/>
    </row>
    <row r="142" ht="18" customHeight="1" spans="1:52">
      <c r="A142" s="191" t="s">
        <v>98</v>
      </c>
      <c r="B142" s="192"/>
      <c r="C142" s="224"/>
      <c r="D142" s="217"/>
      <c r="E142" s="187"/>
      <c r="F142" s="187"/>
      <c r="G142" s="183"/>
      <c r="H142" s="187"/>
      <c r="I142" s="187"/>
      <c r="J142" s="187"/>
      <c r="K142" s="187">
        <v>12</v>
      </c>
      <c r="L142" s="187"/>
      <c r="M142" s="187"/>
      <c r="N142" s="187">
        <v>12</v>
      </c>
      <c r="O142" s="187"/>
      <c r="P142" s="187"/>
      <c r="Q142" s="187"/>
      <c r="R142" s="276">
        <f>SUM(LARGE(D144:Q144,{1,2,3,4,5,6,7}))</f>
        <v>45</v>
      </c>
      <c r="S142" s="187">
        <v>12</v>
      </c>
      <c r="T142" s="187"/>
      <c r="U142" s="212">
        <v>12</v>
      </c>
      <c r="V142" s="218" t="s">
        <v>51</v>
      </c>
      <c r="W142" s="218" t="s">
        <v>51</v>
      </c>
      <c r="X142" s="218" t="s">
        <v>51</v>
      </c>
      <c r="Y142" s="218" t="s">
        <v>51</v>
      </c>
      <c r="Z142" s="218" t="s">
        <v>51</v>
      </c>
      <c r="AA142" s="218" t="s">
        <v>51</v>
      </c>
      <c r="AB142" s="218" t="s">
        <v>51</v>
      </c>
      <c r="AC142" s="218" t="s">
        <v>51</v>
      </c>
      <c r="AD142" s="218" t="s">
        <v>51</v>
      </c>
      <c r="AE142" s="218" t="s">
        <v>51</v>
      </c>
      <c r="AF142" s="218" t="s">
        <v>51</v>
      </c>
      <c r="AG142" s="218" t="s">
        <v>51</v>
      </c>
      <c r="AH142" s="218" t="s">
        <v>51</v>
      </c>
      <c r="AI142" s="218" t="s">
        <v>51</v>
      </c>
      <c r="AJ142" s="218" t="s">
        <v>51</v>
      </c>
      <c r="AK142" s="218" t="s">
        <v>51</v>
      </c>
      <c r="AL142" s="218" t="s">
        <v>51</v>
      </c>
      <c r="AM142" s="218" t="s">
        <v>51</v>
      </c>
      <c r="AN142" s="218" t="s">
        <v>51</v>
      </c>
      <c r="AO142" s="218" t="s">
        <v>51</v>
      </c>
      <c r="AP142" s="218" t="s">
        <v>51</v>
      </c>
      <c r="AQ142" s="218" t="s">
        <v>51</v>
      </c>
      <c r="AR142" s="218" t="s">
        <v>51</v>
      </c>
      <c r="AS142" s="218" t="s">
        <v>51</v>
      </c>
      <c r="AT142" s="218" t="s">
        <v>51</v>
      </c>
      <c r="AU142" s="218" t="s">
        <v>51</v>
      </c>
      <c r="AV142" s="218" t="s">
        <v>51</v>
      </c>
      <c r="AW142" s="218" t="s">
        <v>51</v>
      </c>
      <c r="AX142" s="218" t="s">
        <v>51</v>
      </c>
      <c r="AY142" s="326">
        <f>SUM(V144:AX144)</f>
        <v>0</v>
      </c>
      <c r="AZ142" s="230">
        <f>SUM(AY142,S144:U144,R142,B142:C144)</f>
        <v>94</v>
      </c>
    </row>
    <row r="143" s="311" customFormat="1" ht="18" customHeight="1" spans="1:52">
      <c r="A143" s="325"/>
      <c r="B143" s="199"/>
      <c r="C143" s="326"/>
      <c r="D143" s="327"/>
      <c r="E143" s="328"/>
      <c r="F143" s="220"/>
      <c r="G143" s="187"/>
      <c r="H143" s="187"/>
      <c r="I143" s="183"/>
      <c r="J143" s="328"/>
      <c r="K143" s="187">
        <v>5</v>
      </c>
      <c r="L143" s="220"/>
      <c r="M143" s="187"/>
      <c r="N143" s="183">
        <v>16</v>
      </c>
      <c r="O143" s="220"/>
      <c r="P143" s="220"/>
      <c r="Q143" s="220"/>
      <c r="R143" s="276"/>
      <c r="S143" s="183">
        <f>2+13</f>
        <v>15</v>
      </c>
      <c r="T143" s="328"/>
      <c r="U143" s="212">
        <v>10</v>
      </c>
      <c r="V143" s="218" t="s">
        <v>51</v>
      </c>
      <c r="W143" s="218" t="s">
        <v>51</v>
      </c>
      <c r="X143" s="218" t="s">
        <v>51</v>
      </c>
      <c r="Y143" s="218" t="s">
        <v>51</v>
      </c>
      <c r="Z143" s="218" t="s">
        <v>51</v>
      </c>
      <c r="AA143" s="218" t="s">
        <v>51</v>
      </c>
      <c r="AB143" s="218" t="s">
        <v>51</v>
      </c>
      <c r="AC143" s="218" t="s">
        <v>51</v>
      </c>
      <c r="AD143" s="218" t="s">
        <v>51</v>
      </c>
      <c r="AE143" s="218" t="s">
        <v>51</v>
      </c>
      <c r="AF143" s="218" t="s">
        <v>51</v>
      </c>
      <c r="AG143" s="218" t="s">
        <v>51</v>
      </c>
      <c r="AH143" s="218" t="s">
        <v>51</v>
      </c>
      <c r="AI143" s="218" t="s">
        <v>51</v>
      </c>
      <c r="AJ143" s="218" t="s">
        <v>51</v>
      </c>
      <c r="AK143" s="218" t="s">
        <v>51</v>
      </c>
      <c r="AL143" s="218" t="s">
        <v>51</v>
      </c>
      <c r="AM143" s="218" t="s">
        <v>51</v>
      </c>
      <c r="AN143" s="218" t="s">
        <v>51</v>
      </c>
      <c r="AO143" s="218" t="s">
        <v>51</v>
      </c>
      <c r="AP143" s="218" t="s">
        <v>51</v>
      </c>
      <c r="AQ143" s="218" t="s">
        <v>51</v>
      </c>
      <c r="AR143" s="218" t="s">
        <v>51</v>
      </c>
      <c r="AS143" s="218" t="s">
        <v>51</v>
      </c>
      <c r="AT143" s="218" t="s">
        <v>51</v>
      </c>
      <c r="AU143" s="218" t="s">
        <v>51</v>
      </c>
      <c r="AV143" s="218" t="s">
        <v>51</v>
      </c>
      <c r="AW143" s="218" t="s">
        <v>51</v>
      </c>
      <c r="AX143" s="218" t="s">
        <v>51</v>
      </c>
      <c r="AY143" s="326"/>
      <c r="AZ143" s="230"/>
    </row>
    <row r="144" s="311" customFormat="1" ht="18" customHeight="1" spans="1:52">
      <c r="A144" s="329"/>
      <c r="B144" s="183"/>
      <c r="C144" s="210"/>
      <c r="D144" s="330">
        <f>SUM(D142:D143)</f>
        <v>0</v>
      </c>
      <c r="E144" s="330">
        <f t="shared" ref="E144:Q144" si="88">SUM(E142:E143)</f>
        <v>0</v>
      </c>
      <c r="F144" s="330">
        <f t="shared" si="88"/>
        <v>0</v>
      </c>
      <c r="G144" s="331">
        <f t="shared" si="88"/>
        <v>0</v>
      </c>
      <c r="H144" s="331">
        <f t="shared" si="88"/>
        <v>0</v>
      </c>
      <c r="I144" s="331">
        <f t="shared" si="88"/>
        <v>0</v>
      </c>
      <c r="J144" s="330">
        <f t="shared" si="88"/>
        <v>0</v>
      </c>
      <c r="K144" s="331">
        <f t="shared" si="88"/>
        <v>17</v>
      </c>
      <c r="L144" s="330">
        <f t="shared" si="88"/>
        <v>0</v>
      </c>
      <c r="M144" s="331">
        <f t="shared" si="88"/>
        <v>0</v>
      </c>
      <c r="N144" s="331">
        <f t="shared" si="88"/>
        <v>28</v>
      </c>
      <c r="O144" s="330">
        <f t="shared" si="88"/>
        <v>0</v>
      </c>
      <c r="P144" s="330">
        <f t="shared" si="88"/>
        <v>0</v>
      </c>
      <c r="Q144" s="330">
        <f t="shared" si="88"/>
        <v>0</v>
      </c>
      <c r="R144" s="231"/>
      <c r="S144" s="331">
        <f>SUM(S142:S143)</f>
        <v>27</v>
      </c>
      <c r="T144" s="330">
        <f t="shared" ref="S144:AX144" si="89">SUM(T142:T143)</f>
        <v>0</v>
      </c>
      <c r="U144" s="284">
        <f t="shared" si="89"/>
        <v>22</v>
      </c>
      <c r="V144" s="330">
        <f t="shared" si="89"/>
        <v>0</v>
      </c>
      <c r="W144" s="330">
        <f t="shared" si="89"/>
        <v>0</v>
      </c>
      <c r="X144" s="330">
        <f t="shared" si="89"/>
        <v>0</v>
      </c>
      <c r="Y144" s="330">
        <f t="shared" si="89"/>
        <v>0</v>
      </c>
      <c r="Z144" s="330">
        <f t="shared" si="89"/>
        <v>0</v>
      </c>
      <c r="AA144" s="330">
        <f t="shared" si="89"/>
        <v>0</v>
      </c>
      <c r="AB144" s="330">
        <f t="shared" si="89"/>
        <v>0</v>
      </c>
      <c r="AC144" s="330">
        <f t="shared" si="89"/>
        <v>0</v>
      </c>
      <c r="AD144" s="330">
        <f t="shared" si="89"/>
        <v>0</v>
      </c>
      <c r="AE144" s="330">
        <f t="shared" si="89"/>
        <v>0</v>
      </c>
      <c r="AF144" s="330">
        <f t="shared" si="89"/>
        <v>0</v>
      </c>
      <c r="AG144" s="330">
        <f t="shared" si="89"/>
        <v>0</v>
      </c>
      <c r="AH144" s="330">
        <f t="shared" si="89"/>
        <v>0</v>
      </c>
      <c r="AI144" s="330">
        <f t="shared" si="89"/>
        <v>0</v>
      </c>
      <c r="AJ144" s="330">
        <f t="shared" si="89"/>
        <v>0</v>
      </c>
      <c r="AK144" s="330">
        <f t="shared" si="89"/>
        <v>0</v>
      </c>
      <c r="AL144" s="330">
        <f t="shared" si="89"/>
        <v>0</v>
      </c>
      <c r="AM144" s="330">
        <f t="shared" si="89"/>
        <v>0</v>
      </c>
      <c r="AN144" s="330">
        <f t="shared" si="89"/>
        <v>0</v>
      </c>
      <c r="AO144" s="330">
        <f t="shared" si="89"/>
        <v>0</v>
      </c>
      <c r="AP144" s="330">
        <f t="shared" si="89"/>
        <v>0</v>
      </c>
      <c r="AQ144" s="330">
        <f t="shared" si="89"/>
        <v>0</v>
      </c>
      <c r="AR144" s="330">
        <f t="shared" si="89"/>
        <v>0</v>
      </c>
      <c r="AS144" s="330">
        <f t="shared" si="89"/>
        <v>0</v>
      </c>
      <c r="AT144" s="330">
        <f t="shared" si="89"/>
        <v>0</v>
      </c>
      <c r="AU144" s="330">
        <f t="shared" si="89"/>
        <v>0</v>
      </c>
      <c r="AV144" s="330">
        <f t="shared" si="89"/>
        <v>0</v>
      </c>
      <c r="AW144" s="330">
        <f t="shared" si="89"/>
        <v>0</v>
      </c>
      <c r="AX144" s="330">
        <f t="shared" si="89"/>
        <v>0</v>
      </c>
      <c r="AY144" s="210"/>
      <c r="AZ144" s="222"/>
    </row>
    <row r="145" ht="18" customHeight="1" spans="1:52">
      <c r="A145" s="191" t="s">
        <v>99</v>
      </c>
      <c r="B145" s="192"/>
      <c r="C145" s="224"/>
      <c r="D145" s="217"/>
      <c r="E145" s="187"/>
      <c r="F145" s="187"/>
      <c r="G145" s="183">
        <v>6</v>
      </c>
      <c r="H145" s="187"/>
      <c r="I145" s="187"/>
      <c r="J145" s="187"/>
      <c r="K145" s="187"/>
      <c r="L145" s="187"/>
      <c r="M145" s="187"/>
      <c r="N145" s="187">
        <v>12</v>
      </c>
      <c r="O145" s="187"/>
      <c r="P145" s="187"/>
      <c r="Q145" s="187"/>
      <c r="R145" s="276">
        <f>SUM(LARGE(D147:Q147,{1,2,3,4,5,6,7}))</f>
        <v>40</v>
      </c>
      <c r="S145" s="187">
        <v>12</v>
      </c>
      <c r="T145" s="187"/>
      <c r="U145" s="212">
        <v>12</v>
      </c>
      <c r="V145" s="218" t="s">
        <v>51</v>
      </c>
      <c r="W145" s="218" t="s">
        <v>51</v>
      </c>
      <c r="X145" s="218" t="s">
        <v>51</v>
      </c>
      <c r="Y145" s="218" t="s">
        <v>51</v>
      </c>
      <c r="Z145" s="218" t="s">
        <v>51</v>
      </c>
      <c r="AA145" s="218" t="s">
        <v>51</v>
      </c>
      <c r="AB145" s="218" t="s">
        <v>51</v>
      </c>
      <c r="AC145" s="218" t="s">
        <v>51</v>
      </c>
      <c r="AD145" s="218" t="s">
        <v>51</v>
      </c>
      <c r="AE145" s="218" t="s">
        <v>51</v>
      </c>
      <c r="AF145" s="218" t="s">
        <v>51</v>
      </c>
      <c r="AG145" s="218" t="s">
        <v>51</v>
      </c>
      <c r="AH145" s="218" t="s">
        <v>51</v>
      </c>
      <c r="AI145" s="218" t="s">
        <v>51</v>
      </c>
      <c r="AJ145" s="218" t="s">
        <v>51</v>
      </c>
      <c r="AK145" s="218" t="s">
        <v>51</v>
      </c>
      <c r="AL145" s="218" t="s">
        <v>51</v>
      </c>
      <c r="AM145" s="218" t="s">
        <v>51</v>
      </c>
      <c r="AN145" s="218" t="s">
        <v>51</v>
      </c>
      <c r="AO145" s="218" t="s">
        <v>51</v>
      </c>
      <c r="AP145" s="218" t="s">
        <v>51</v>
      </c>
      <c r="AQ145" s="218" t="s">
        <v>51</v>
      </c>
      <c r="AR145" s="218" t="s">
        <v>51</v>
      </c>
      <c r="AS145" s="218" t="s">
        <v>51</v>
      </c>
      <c r="AT145" s="218" t="s">
        <v>51</v>
      </c>
      <c r="AU145" s="218" t="s">
        <v>51</v>
      </c>
      <c r="AV145" s="218" t="s">
        <v>51</v>
      </c>
      <c r="AW145" s="218" t="s">
        <v>51</v>
      </c>
      <c r="AX145" s="218" t="s">
        <v>51</v>
      </c>
      <c r="AY145" s="326">
        <f>SUM(V147:AX147)</f>
        <v>0</v>
      </c>
      <c r="AZ145" s="230">
        <f>SUM(AY145,S147:U147,R145,B145:C147)</f>
        <v>159</v>
      </c>
    </row>
    <row r="146" s="311" customFormat="1" ht="18" customHeight="1" spans="1:52">
      <c r="A146" s="325"/>
      <c r="B146" s="199"/>
      <c r="C146" s="326"/>
      <c r="D146" s="327"/>
      <c r="E146" s="328"/>
      <c r="F146" s="220"/>
      <c r="G146" s="187">
        <v>15</v>
      </c>
      <c r="H146" s="187"/>
      <c r="I146" s="183"/>
      <c r="J146" s="328"/>
      <c r="K146" s="187"/>
      <c r="L146" s="220"/>
      <c r="M146" s="187"/>
      <c r="N146" s="183">
        <v>7</v>
      </c>
      <c r="O146" s="220"/>
      <c r="P146" s="220"/>
      <c r="Q146" s="220"/>
      <c r="R146" s="276"/>
      <c r="S146" s="183">
        <f>50+30</f>
        <v>80</v>
      </c>
      <c r="T146" s="328"/>
      <c r="U146" s="212">
        <v>15</v>
      </c>
      <c r="V146" s="218" t="s">
        <v>51</v>
      </c>
      <c r="W146" s="218" t="s">
        <v>51</v>
      </c>
      <c r="X146" s="218" t="s">
        <v>51</v>
      </c>
      <c r="Y146" s="218" t="s">
        <v>51</v>
      </c>
      <c r="Z146" s="218" t="s">
        <v>51</v>
      </c>
      <c r="AA146" s="218" t="s">
        <v>51</v>
      </c>
      <c r="AB146" s="218" t="s">
        <v>51</v>
      </c>
      <c r="AC146" s="218" t="s">
        <v>51</v>
      </c>
      <c r="AD146" s="218" t="s">
        <v>51</v>
      </c>
      <c r="AE146" s="218" t="s">
        <v>51</v>
      </c>
      <c r="AF146" s="218" t="s">
        <v>51</v>
      </c>
      <c r="AG146" s="218" t="s">
        <v>51</v>
      </c>
      <c r="AH146" s="218" t="s">
        <v>51</v>
      </c>
      <c r="AI146" s="218" t="s">
        <v>51</v>
      </c>
      <c r="AJ146" s="218" t="s">
        <v>51</v>
      </c>
      <c r="AK146" s="218" t="s">
        <v>51</v>
      </c>
      <c r="AL146" s="218" t="s">
        <v>51</v>
      </c>
      <c r="AM146" s="218" t="s">
        <v>51</v>
      </c>
      <c r="AN146" s="218" t="s">
        <v>51</v>
      </c>
      <c r="AO146" s="218" t="s">
        <v>51</v>
      </c>
      <c r="AP146" s="218" t="s">
        <v>51</v>
      </c>
      <c r="AQ146" s="218" t="s">
        <v>51</v>
      </c>
      <c r="AR146" s="218" t="s">
        <v>51</v>
      </c>
      <c r="AS146" s="218" t="s">
        <v>51</v>
      </c>
      <c r="AT146" s="218" t="s">
        <v>51</v>
      </c>
      <c r="AU146" s="218" t="s">
        <v>51</v>
      </c>
      <c r="AV146" s="218" t="s">
        <v>51</v>
      </c>
      <c r="AW146" s="218" t="s">
        <v>51</v>
      </c>
      <c r="AX146" s="218" t="s">
        <v>51</v>
      </c>
      <c r="AY146" s="326"/>
      <c r="AZ146" s="230"/>
    </row>
    <row r="147" s="311" customFormat="1" ht="18" customHeight="1" spans="1:52">
      <c r="A147" s="329"/>
      <c r="B147" s="183"/>
      <c r="C147" s="210"/>
      <c r="D147" s="330">
        <f>SUM(D145:D146)</f>
        <v>0</v>
      </c>
      <c r="E147" s="330">
        <f t="shared" ref="E147:Q147" si="90">SUM(E145:E146)</f>
        <v>0</v>
      </c>
      <c r="F147" s="330">
        <f t="shared" si="90"/>
        <v>0</v>
      </c>
      <c r="G147" s="331">
        <f t="shared" si="90"/>
        <v>21</v>
      </c>
      <c r="H147" s="331">
        <f t="shared" si="90"/>
        <v>0</v>
      </c>
      <c r="I147" s="331">
        <f t="shared" si="90"/>
        <v>0</v>
      </c>
      <c r="J147" s="330">
        <v>0</v>
      </c>
      <c r="K147" s="331">
        <f t="shared" si="90"/>
        <v>0</v>
      </c>
      <c r="L147" s="330">
        <f t="shared" si="90"/>
        <v>0</v>
      </c>
      <c r="M147" s="331">
        <f t="shared" si="90"/>
        <v>0</v>
      </c>
      <c r="N147" s="331">
        <f t="shared" si="90"/>
        <v>19</v>
      </c>
      <c r="O147" s="330">
        <f t="shared" si="90"/>
        <v>0</v>
      </c>
      <c r="P147" s="330">
        <f t="shared" si="90"/>
        <v>0</v>
      </c>
      <c r="Q147" s="330">
        <f t="shared" si="90"/>
        <v>0</v>
      </c>
      <c r="R147" s="231"/>
      <c r="S147" s="331">
        <f>SUM(S145:S146)</f>
        <v>92</v>
      </c>
      <c r="T147" s="330">
        <f t="shared" ref="S147:AX147" si="91">SUM(T145:T146)</f>
        <v>0</v>
      </c>
      <c r="U147" s="284">
        <f t="shared" si="91"/>
        <v>27</v>
      </c>
      <c r="V147" s="330">
        <f t="shared" si="91"/>
        <v>0</v>
      </c>
      <c r="W147" s="330">
        <f t="shared" si="91"/>
        <v>0</v>
      </c>
      <c r="X147" s="330">
        <f t="shared" si="91"/>
        <v>0</v>
      </c>
      <c r="Y147" s="330">
        <f t="shared" si="91"/>
        <v>0</v>
      </c>
      <c r="Z147" s="330">
        <f t="shared" si="91"/>
        <v>0</v>
      </c>
      <c r="AA147" s="330">
        <f t="shared" si="91"/>
        <v>0</v>
      </c>
      <c r="AB147" s="330">
        <f t="shared" si="91"/>
        <v>0</v>
      </c>
      <c r="AC147" s="330">
        <f t="shared" si="91"/>
        <v>0</v>
      </c>
      <c r="AD147" s="330">
        <f t="shared" si="91"/>
        <v>0</v>
      </c>
      <c r="AE147" s="330">
        <f t="shared" si="91"/>
        <v>0</v>
      </c>
      <c r="AF147" s="330">
        <f t="shared" si="91"/>
        <v>0</v>
      </c>
      <c r="AG147" s="330">
        <f t="shared" si="91"/>
        <v>0</v>
      </c>
      <c r="AH147" s="330">
        <f t="shared" si="91"/>
        <v>0</v>
      </c>
      <c r="AI147" s="330">
        <f t="shared" si="91"/>
        <v>0</v>
      </c>
      <c r="AJ147" s="330">
        <f t="shared" si="91"/>
        <v>0</v>
      </c>
      <c r="AK147" s="330">
        <f t="shared" si="91"/>
        <v>0</v>
      </c>
      <c r="AL147" s="330">
        <f t="shared" si="91"/>
        <v>0</v>
      </c>
      <c r="AM147" s="330">
        <f t="shared" si="91"/>
        <v>0</v>
      </c>
      <c r="AN147" s="330">
        <f t="shared" si="91"/>
        <v>0</v>
      </c>
      <c r="AO147" s="330">
        <f t="shared" si="91"/>
        <v>0</v>
      </c>
      <c r="AP147" s="330">
        <f t="shared" si="91"/>
        <v>0</v>
      </c>
      <c r="AQ147" s="330">
        <f t="shared" si="91"/>
        <v>0</v>
      </c>
      <c r="AR147" s="330">
        <f t="shared" si="91"/>
        <v>0</v>
      </c>
      <c r="AS147" s="330">
        <f t="shared" si="91"/>
        <v>0</v>
      </c>
      <c r="AT147" s="330">
        <f t="shared" si="91"/>
        <v>0</v>
      </c>
      <c r="AU147" s="330">
        <f t="shared" si="91"/>
        <v>0</v>
      </c>
      <c r="AV147" s="330">
        <f t="shared" si="91"/>
        <v>0</v>
      </c>
      <c r="AW147" s="330">
        <f t="shared" si="91"/>
        <v>0</v>
      </c>
      <c r="AX147" s="330">
        <f t="shared" si="91"/>
        <v>0</v>
      </c>
      <c r="AY147" s="210"/>
      <c r="AZ147" s="222"/>
    </row>
    <row r="148" ht="18" customHeight="1" spans="1:52">
      <c r="A148" s="191" t="s">
        <v>100</v>
      </c>
      <c r="B148" s="192"/>
      <c r="C148" s="224"/>
      <c r="D148" s="217"/>
      <c r="E148" s="187"/>
      <c r="F148" s="187"/>
      <c r="G148" s="183"/>
      <c r="H148" s="187"/>
      <c r="I148" s="187"/>
      <c r="J148" s="187"/>
      <c r="K148" s="187"/>
      <c r="L148" s="187"/>
      <c r="M148" s="187"/>
      <c r="N148" s="187">
        <v>12</v>
      </c>
      <c r="O148" s="187"/>
      <c r="P148" s="187"/>
      <c r="Q148" s="187"/>
      <c r="R148" s="276">
        <f>SUM(LARGE(D150:Q150,{1,2,3,4,5,6,7}))</f>
        <v>31</v>
      </c>
      <c r="S148" s="187">
        <v>24</v>
      </c>
      <c r="T148" s="187"/>
      <c r="U148" s="212">
        <v>12</v>
      </c>
      <c r="V148" s="218" t="s">
        <v>51</v>
      </c>
      <c r="W148" s="218" t="s">
        <v>51</v>
      </c>
      <c r="X148" s="218" t="s">
        <v>51</v>
      </c>
      <c r="Y148" s="218" t="s">
        <v>51</v>
      </c>
      <c r="Z148" s="218" t="s">
        <v>51</v>
      </c>
      <c r="AA148" s="218" t="s">
        <v>51</v>
      </c>
      <c r="AB148" s="218" t="s">
        <v>51</v>
      </c>
      <c r="AC148" s="218" t="s">
        <v>51</v>
      </c>
      <c r="AD148" s="218" t="s">
        <v>51</v>
      </c>
      <c r="AE148" s="218" t="s">
        <v>51</v>
      </c>
      <c r="AF148" s="218" t="s">
        <v>51</v>
      </c>
      <c r="AG148" s="218" t="s">
        <v>51</v>
      </c>
      <c r="AH148" s="218" t="s">
        <v>51</v>
      </c>
      <c r="AI148" s="218" t="s">
        <v>51</v>
      </c>
      <c r="AJ148" s="218" t="s">
        <v>51</v>
      </c>
      <c r="AK148" s="218" t="s">
        <v>51</v>
      </c>
      <c r="AL148" s="218" t="s">
        <v>51</v>
      </c>
      <c r="AM148" s="218" t="s">
        <v>51</v>
      </c>
      <c r="AN148" s="218" t="s">
        <v>51</v>
      </c>
      <c r="AO148" s="218" t="s">
        <v>51</v>
      </c>
      <c r="AP148" s="218" t="s">
        <v>51</v>
      </c>
      <c r="AQ148" s="218" t="s">
        <v>51</v>
      </c>
      <c r="AR148" s="218" t="s">
        <v>51</v>
      </c>
      <c r="AS148" s="218" t="s">
        <v>51</v>
      </c>
      <c r="AT148" s="218" t="s">
        <v>51</v>
      </c>
      <c r="AU148" s="218" t="s">
        <v>51</v>
      </c>
      <c r="AV148" s="218" t="s">
        <v>51</v>
      </c>
      <c r="AW148" s="218" t="s">
        <v>51</v>
      </c>
      <c r="AX148" s="218" t="s">
        <v>51</v>
      </c>
      <c r="AY148" s="326">
        <f>SUM(V150:AX150)</f>
        <v>0</v>
      </c>
      <c r="AZ148" s="230">
        <f>SUM(AY148,S150:U150,R148,B148:C150)</f>
        <v>200.5</v>
      </c>
    </row>
    <row r="149" s="311" customFormat="1" ht="18" customHeight="1" spans="1:52">
      <c r="A149" s="325"/>
      <c r="B149" s="199"/>
      <c r="C149" s="326"/>
      <c r="D149" s="327"/>
      <c r="E149" s="328"/>
      <c r="F149" s="220"/>
      <c r="G149" s="187"/>
      <c r="H149" s="187"/>
      <c r="I149" s="183"/>
      <c r="J149" s="328"/>
      <c r="K149" s="187"/>
      <c r="L149" s="220"/>
      <c r="M149" s="187"/>
      <c r="N149" s="183">
        <v>19</v>
      </c>
      <c r="O149" s="220"/>
      <c r="P149" s="220"/>
      <c r="Q149" s="220"/>
      <c r="R149" s="276"/>
      <c r="S149" s="183">
        <f>72+51.5</f>
        <v>123.5</v>
      </c>
      <c r="T149" s="328"/>
      <c r="U149" s="212">
        <v>10</v>
      </c>
      <c r="V149" s="218" t="s">
        <v>51</v>
      </c>
      <c r="W149" s="218" t="s">
        <v>51</v>
      </c>
      <c r="X149" s="218" t="s">
        <v>51</v>
      </c>
      <c r="Y149" s="218" t="s">
        <v>51</v>
      </c>
      <c r="Z149" s="218" t="s">
        <v>51</v>
      </c>
      <c r="AA149" s="218" t="s">
        <v>51</v>
      </c>
      <c r="AB149" s="218" t="s">
        <v>51</v>
      </c>
      <c r="AC149" s="218" t="s">
        <v>51</v>
      </c>
      <c r="AD149" s="218" t="s">
        <v>51</v>
      </c>
      <c r="AE149" s="218" t="s">
        <v>51</v>
      </c>
      <c r="AF149" s="218" t="s">
        <v>51</v>
      </c>
      <c r="AG149" s="218" t="s">
        <v>51</v>
      </c>
      <c r="AH149" s="218" t="s">
        <v>51</v>
      </c>
      <c r="AI149" s="218" t="s">
        <v>51</v>
      </c>
      <c r="AJ149" s="218" t="s">
        <v>51</v>
      </c>
      <c r="AK149" s="218" t="s">
        <v>51</v>
      </c>
      <c r="AL149" s="218" t="s">
        <v>51</v>
      </c>
      <c r="AM149" s="218" t="s">
        <v>51</v>
      </c>
      <c r="AN149" s="218" t="s">
        <v>51</v>
      </c>
      <c r="AO149" s="218" t="s">
        <v>51</v>
      </c>
      <c r="AP149" s="218" t="s">
        <v>51</v>
      </c>
      <c r="AQ149" s="218" t="s">
        <v>51</v>
      </c>
      <c r="AR149" s="218" t="s">
        <v>51</v>
      </c>
      <c r="AS149" s="218" t="s">
        <v>51</v>
      </c>
      <c r="AT149" s="218" t="s">
        <v>51</v>
      </c>
      <c r="AU149" s="218" t="s">
        <v>51</v>
      </c>
      <c r="AV149" s="218" t="s">
        <v>51</v>
      </c>
      <c r="AW149" s="218" t="s">
        <v>51</v>
      </c>
      <c r="AX149" s="218" t="s">
        <v>51</v>
      </c>
      <c r="AY149" s="326"/>
      <c r="AZ149" s="230"/>
    </row>
    <row r="150" s="311" customFormat="1" ht="18" customHeight="1" spans="1:52">
      <c r="A150" s="329"/>
      <c r="B150" s="183"/>
      <c r="C150" s="210"/>
      <c r="D150" s="330">
        <f>SUM(D148:D149)</f>
        <v>0</v>
      </c>
      <c r="E150" s="330">
        <f t="shared" ref="E150:Q150" si="92">SUM(E148:E149)</f>
        <v>0</v>
      </c>
      <c r="F150" s="330">
        <f t="shared" si="92"/>
        <v>0</v>
      </c>
      <c r="G150" s="331">
        <f t="shared" si="92"/>
        <v>0</v>
      </c>
      <c r="H150" s="331">
        <f t="shared" si="92"/>
        <v>0</v>
      </c>
      <c r="I150" s="331">
        <f t="shared" si="92"/>
        <v>0</v>
      </c>
      <c r="J150" s="330">
        <f t="shared" si="92"/>
        <v>0</v>
      </c>
      <c r="K150" s="331">
        <f t="shared" si="92"/>
        <v>0</v>
      </c>
      <c r="L150" s="330">
        <f t="shared" si="92"/>
        <v>0</v>
      </c>
      <c r="M150" s="331">
        <f t="shared" si="92"/>
        <v>0</v>
      </c>
      <c r="N150" s="331">
        <f t="shared" si="92"/>
        <v>31</v>
      </c>
      <c r="O150" s="330">
        <f t="shared" si="92"/>
        <v>0</v>
      </c>
      <c r="P150" s="330">
        <f t="shared" si="92"/>
        <v>0</v>
      </c>
      <c r="Q150" s="330">
        <f t="shared" si="92"/>
        <v>0</v>
      </c>
      <c r="R150" s="231"/>
      <c r="S150" s="331">
        <f>SUM(S148:S149)</f>
        <v>147.5</v>
      </c>
      <c r="T150" s="330">
        <f t="shared" ref="S150:AX150" si="93">SUM(T148:T149)</f>
        <v>0</v>
      </c>
      <c r="U150" s="284">
        <f t="shared" si="93"/>
        <v>22</v>
      </c>
      <c r="V150" s="330">
        <f t="shared" si="93"/>
        <v>0</v>
      </c>
      <c r="W150" s="330">
        <f t="shared" si="93"/>
        <v>0</v>
      </c>
      <c r="X150" s="330">
        <f t="shared" si="93"/>
        <v>0</v>
      </c>
      <c r="Y150" s="330">
        <f t="shared" si="93"/>
        <v>0</v>
      </c>
      <c r="Z150" s="330">
        <f t="shared" si="93"/>
        <v>0</v>
      </c>
      <c r="AA150" s="330">
        <f t="shared" si="93"/>
        <v>0</v>
      </c>
      <c r="AB150" s="330">
        <f t="shared" si="93"/>
        <v>0</v>
      </c>
      <c r="AC150" s="330">
        <f t="shared" si="93"/>
        <v>0</v>
      </c>
      <c r="AD150" s="330">
        <f t="shared" si="93"/>
        <v>0</v>
      </c>
      <c r="AE150" s="330">
        <f t="shared" si="93"/>
        <v>0</v>
      </c>
      <c r="AF150" s="330">
        <f t="shared" si="93"/>
        <v>0</v>
      </c>
      <c r="AG150" s="330">
        <f t="shared" si="93"/>
        <v>0</v>
      </c>
      <c r="AH150" s="330">
        <f t="shared" si="93"/>
        <v>0</v>
      </c>
      <c r="AI150" s="330">
        <f t="shared" si="93"/>
        <v>0</v>
      </c>
      <c r="AJ150" s="330">
        <f t="shared" si="93"/>
        <v>0</v>
      </c>
      <c r="AK150" s="330">
        <f t="shared" si="93"/>
        <v>0</v>
      </c>
      <c r="AL150" s="330">
        <f t="shared" si="93"/>
        <v>0</v>
      </c>
      <c r="AM150" s="330">
        <f t="shared" si="93"/>
        <v>0</v>
      </c>
      <c r="AN150" s="330">
        <f t="shared" si="93"/>
        <v>0</v>
      </c>
      <c r="AO150" s="330">
        <f t="shared" si="93"/>
        <v>0</v>
      </c>
      <c r="AP150" s="330">
        <f t="shared" si="93"/>
        <v>0</v>
      </c>
      <c r="AQ150" s="330">
        <f t="shared" si="93"/>
        <v>0</v>
      </c>
      <c r="AR150" s="330">
        <f t="shared" si="93"/>
        <v>0</v>
      </c>
      <c r="AS150" s="330">
        <f t="shared" si="93"/>
        <v>0</v>
      </c>
      <c r="AT150" s="330">
        <f t="shared" si="93"/>
        <v>0</v>
      </c>
      <c r="AU150" s="330">
        <f t="shared" si="93"/>
        <v>0</v>
      </c>
      <c r="AV150" s="330">
        <f t="shared" si="93"/>
        <v>0</v>
      </c>
      <c r="AW150" s="330">
        <f t="shared" si="93"/>
        <v>0</v>
      </c>
      <c r="AX150" s="330">
        <f t="shared" si="93"/>
        <v>0</v>
      </c>
      <c r="AY150" s="210"/>
      <c r="AZ150" s="222"/>
    </row>
    <row r="151" ht="18" customHeight="1" spans="1:52">
      <c r="A151" s="349" t="s">
        <v>101</v>
      </c>
      <c r="B151" s="192"/>
      <c r="C151" s="224"/>
      <c r="D151" s="217"/>
      <c r="E151" s="187"/>
      <c r="F151" s="187"/>
      <c r="G151" s="183">
        <v>12</v>
      </c>
      <c r="H151" s="187"/>
      <c r="I151" s="187"/>
      <c r="J151" s="187"/>
      <c r="K151" s="187">
        <v>12</v>
      </c>
      <c r="L151" s="187"/>
      <c r="M151" s="187"/>
      <c r="N151" s="187"/>
      <c r="O151" s="187"/>
      <c r="P151" s="187"/>
      <c r="Q151" s="187"/>
      <c r="R151" s="276">
        <f>SUM(LARGE(D153:Q153,{1,2,3,4,5,6,7}))</f>
        <v>78</v>
      </c>
      <c r="S151" s="187">
        <v>24</v>
      </c>
      <c r="T151" s="187"/>
      <c r="U151" s="212">
        <v>12</v>
      </c>
      <c r="V151" s="218" t="s">
        <v>51</v>
      </c>
      <c r="W151" s="218" t="s">
        <v>51</v>
      </c>
      <c r="X151" s="218" t="s">
        <v>51</v>
      </c>
      <c r="Y151" s="218" t="s">
        <v>51</v>
      </c>
      <c r="Z151" s="218" t="s">
        <v>51</v>
      </c>
      <c r="AA151" s="218" t="s">
        <v>51</v>
      </c>
      <c r="AB151" s="218" t="s">
        <v>51</v>
      </c>
      <c r="AC151" s="218" t="s">
        <v>51</v>
      </c>
      <c r="AD151" s="218" t="s">
        <v>51</v>
      </c>
      <c r="AE151" s="218">
        <v>22</v>
      </c>
      <c r="AF151" s="218">
        <v>8</v>
      </c>
      <c r="AG151" s="218" t="s">
        <v>51</v>
      </c>
      <c r="AH151" s="218" t="s">
        <v>51</v>
      </c>
      <c r="AI151" s="218" t="s">
        <v>51</v>
      </c>
      <c r="AJ151" s="218" t="s">
        <v>51</v>
      </c>
      <c r="AK151" s="218" t="s">
        <v>51</v>
      </c>
      <c r="AL151" s="218" t="s">
        <v>51</v>
      </c>
      <c r="AM151" s="218" t="s">
        <v>51</v>
      </c>
      <c r="AN151" s="218" t="s">
        <v>51</v>
      </c>
      <c r="AO151" s="218" t="s">
        <v>51</v>
      </c>
      <c r="AP151" s="218" t="s">
        <v>51</v>
      </c>
      <c r="AQ151" s="218" t="s">
        <v>51</v>
      </c>
      <c r="AR151" s="218" t="s">
        <v>51</v>
      </c>
      <c r="AS151" s="218" t="s">
        <v>51</v>
      </c>
      <c r="AT151" s="218" t="s">
        <v>51</v>
      </c>
      <c r="AU151" s="218">
        <v>10</v>
      </c>
      <c r="AV151" s="218">
        <v>10</v>
      </c>
      <c r="AW151" s="218" t="s">
        <v>51</v>
      </c>
      <c r="AX151" s="218" t="s">
        <v>51</v>
      </c>
      <c r="AY151" s="326">
        <f>SUM(V153:AX153)</f>
        <v>130</v>
      </c>
      <c r="AZ151" s="230">
        <f>SUM(AY151,S153:U153,R151,B151:C153)</f>
        <v>367</v>
      </c>
    </row>
    <row r="152" s="311" customFormat="1" ht="18" customHeight="1" spans="1:52">
      <c r="A152" s="350"/>
      <c r="B152" s="199"/>
      <c r="C152" s="326"/>
      <c r="D152" s="327"/>
      <c r="E152" s="328"/>
      <c r="F152" s="220"/>
      <c r="G152" s="187">
        <v>40</v>
      </c>
      <c r="H152" s="187"/>
      <c r="I152" s="183"/>
      <c r="J152" s="328"/>
      <c r="K152" s="187">
        <v>14</v>
      </c>
      <c r="L152" s="220"/>
      <c r="M152" s="187"/>
      <c r="N152" s="183"/>
      <c r="O152" s="220"/>
      <c r="P152" s="220"/>
      <c r="Q152" s="220"/>
      <c r="R152" s="276"/>
      <c r="S152" s="183">
        <f>80+28</f>
        <v>108</v>
      </c>
      <c r="T152" s="328"/>
      <c r="U152" s="212">
        <v>15</v>
      </c>
      <c r="V152" s="218" t="s">
        <v>51</v>
      </c>
      <c r="W152" s="218" t="s">
        <v>51</v>
      </c>
      <c r="X152" s="218" t="s">
        <v>51</v>
      </c>
      <c r="Y152" s="218" t="s">
        <v>51</v>
      </c>
      <c r="Z152" s="218" t="s">
        <v>51</v>
      </c>
      <c r="AA152" s="218" t="s">
        <v>51</v>
      </c>
      <c r="AB152" s="218" t="s">
        <v>51</v>
      </c>
      <c r="AC152" s="218" t="s">
        <v>51</v>
      </c>
      <c r="AD152" s="218" t="s">
        <v>51</v>
      </c>
      <c r="AE152" s="218">
        <v>16</v>
      </c>
      <c r="AF152" s="218">
        <v>16</v>
      </c>
      <c r="AG152" s="218" t="s">
        <v>51</v>
      </c>
      <c r="AH152" s="218" t="s">
        <v>51</v>
      </c>
      <c r="AI152" s="218" t="s">
        <v>51</v>
      </c>
      <c r="AJ152" s="218" t="s">
        <v>51</v>
      </c>
      <c r="AK152" s="218" t="s">
        <v>51</v>
      </c>
      <c r="AL152" s="218" t="s">
        <v>51</v>
      </c>
      <c r="AM152" s="218" t="s">
        <v>51</v>
      </c>
      <c r="AN152" s="218" t="s">
        <v>51</v>
      </c>
      <c r="AO152" s="218" t="s">
        <v>51</v>
      </c>
      <c r="AP152" s="218" t="s">
        <v>51</v>
      </c>
      <c r="AQ152" s="218" t="s">
        <v>51</v>
      </c>
      <c r="AR152" s="218" t="s">
        <v>51</v>
      </c>
      <c r="AS152" s="218" t="s">
        <v>51</v>
      </c>
      <c r="AT152" s="218" t="s">
        <v>51</v>
      </c>
      <c r="AU152" s="218">
        <v>32</v>
      </c>
      <c r="AV152" s="218">
        <v>16</v>
      </c>
      <c r="AW152" s="218" t="s">
        <v>51</v>
      </c>
      <c r="AX152" s="218" t="s">
        <v>51</v>
      </c>
      <c r="AY152" s="326"/>
      <c r="AZ152" s="230"/>
    </row>
    <row r="153" s="311" customFormat="1" ht="18" customHeight="1" spans="1:52">
      <c r="A153" s="353"/>
      <c r="B153" s="183"/>
      <c r="C153" s="210"/>
      <c r="D153" s="330">
        <f>SUM(D151:D152)</f>
        <v>0</v>
      </c>
      <c r="E153" s="330">
        <f t="shared" ref="E153:Q153" si="94">SUM(E151:E152)</f>
        <v>0</v>
      </c>
      <c r="F153" s="330">
        <f t="shared" si="94"/>
        <v>0</v>
      </c>
      <c r="G153" s="331">
        <f t="shared" si="94"/>
        <v>52</v>
      </c>
      <c r="H153" s="331">
        <f t="shared" si="94"/>
        <v>0</v>
      </c>
      <c r="I153" s="331">
        <f t="shared" si="94"/>
        <v>0</v>
      </c>
      <c r="J153" s="330">
        <f t="shared" si="94"/>
        <v>0</v>
      </c>
      <c r="K153" s="331">
        <f t="shared" si="94"/>
        <v>26</v>
      </c>
      <c r="L153" s="330">
        <f t="shared" si="94"/>
        <v>0</v>
      </c>
      <c r="M153" s="331">
        <f t="shared" si="94"/>
        <v>0</v>
      </c>
      <c r="N153" s="331">
        <f t="shared" si="94"/>
        <v>0</v>
      </c>
      <c r="O153" s="330">
        <f t="shared" si="94"/>
        <v>0</v>
      </c>
      <c r="P153" s="330">
        <f t="shared" si="94"/>
        <v>0</v>
      </c>
      <c r="Q153" s="330">
        <f t="shared" si="94"/>
        <v>0</v>
      </c>
      <c r="R153" s="231"/>
      <c r="S153" s="331">
        <f>SUM(S151:S152)</f>
        <v>132</v>
      </c>
      <c r="T153" s="330">
        <f t="shared" ref="S153:AX153" si="95">SUM(T151:T152)</f>
        <v>0</v>
      </c>
      <c r="U153" s="284">
        <f t="shared" si="95"/>
        <v>27</v>
      </c>
      <c r="V153" s="330">
        <f t="shared" si="95"/>
        <v>0</v>
      </c>
      <c r="W153" s="330">
        <f t="shared" si="95"/>
        <v>0</v>
      </c>
      <c r="X153" s="330">
        <f t="shared" si="95"/>
        <v>0</v>
      </c>
      <c r="Y153" s="330">
        <f t="shared" si="95"/>
        <v>0</v>
      </c>
      <c r="Z153" s="330">
        <f t="shared" si="95"/>
        <v>0</v>
      </c>
      <c r="AA153" s="330">
        <f t="shared" si="95"/>
        <v>0</v>
      </c>
      <c r="AB153" s="330">
        <f t="shared" si="95"/>
        <v>0</v>
      </c>
      <c r="AC153" s="330">
        <f t="shared" si="95"/>
        <v>0</v>
      </c>
      <c r="AD153" s="330">
        <f t="shared" si="95"/>
        <v>0</v>
      </c>
      <c r="AE153" s="330">
        <f t="shared" si="95"/>
        <v>38</v>
      </c>
      <c r="AF153" s="330">
        <f t="shared" si="95"/>
        <v>24</v>
      </c>
      <c r="AG153" s="330">
        <f t="shared" si="95"/>
        <v>0</v>
      </c>
      <c r="AH153" s="330">
        <f t="shared" si="95"/>
        <v>0</v>
      </c>
      <c r="AI153" s="330">
        <f t="shared" si="95"/>
        <v>0</v>
      </c>
      <c r="AJ153" s="330">
        <f t="shared" si="95"/>
        <v>0</v>
      </c>
      <c r="AK153" s="330">
        <f t="shared" si="95"/>
        <v>0</v>
      </c>
      <c r="AL153" s="330">
        <f t="shared" si="95"/>
        <v>0</v>
      </c>
      <c r="AM153" s="330">
        <f t="shared" si="95"/>
        <v>0</v>
      </c>
      <c r="AN153" s="330">
        <f t="shared" si="95"/>
        <v>0</v>
      </c>
      <c r="AO153" s="330">
        <f t="shared" si="95"/>
        <v>0</v>
      </c>
      <c r="AP153" s="330">
        <f t="shared" si="95"/>
        <v>0</v>
      </c>
      <c r="AQ153" s="330">
        <f t="shared" si="95"/>
        <v>0</v>
      </c>
      <c r="AR153" s="330">
        <f t="shared" si="95"/>
        <v>0</v>
      </c>
      <c r="AS153" s="330">
        <f t="shared" si="95"/>
        <v>0</v>
      </c>
      <c r="AT153" s="330">
        <f t="shared" si="95"/>
        <v>0</v>
      </c>
      <c r="AU153" s="330">
        <f t="shared" si="95"/>
        <v>42</v>
      </c>
      <c r="AV153" s="330">
        <f t="shared" si="95"/>
        <v>26</v>
      </c>
      <c r="AW153" s="330">
        <f t="shared" si="95"/>
        <v>0</v>
      </c>
      <c r="AX153" s="330">
        <f t="shared" si="95"/>
        <v>0</v>
      </c>
      <c r="AY153" s="210"/>
      <c r="AZ153" s="222"/>
    </row>
    <row r="154" ht="18" customHeight="1" spans="1:52">
      <c r="A154" s="191" t="s">
        <v>102</v>
      </c>
      <c r="B154" s="192"/>
      <c r="C154" s="224"/>
      <c r="D154" s="217"/>
      <c r="E154" s="187"/>
      <c r="F154" s="187"/>
      <c r="G154" s="183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276">
        <f>SUM(LARGE(D156:Q156,{1,2,3,4,5,6,7}))</f>
        <v>0</v>
      </c>
      <c r="S154" s="187">
        <v>24</v>
      </c>
      <c r="T154" s="187"/>
      <c r="U154" s="212">
        <v>12</v>
      </c>
      <c r="V154" s="218" t="s">
        <v>51</v>
      </c>
      <c r="W154" s="218" t="s">
        <v>51</v>
      </c>
      <c r="X154" s="218" t="s">
        <v>51</v>
      </c>
      <c r="Y154" s="218" t="s">
        <v>51</v>
      </c>
      <c r="Z154" s="218" t="s">
        <v>51</v>
      </c>
      <c r="AA154" s="218" t="s">
        <v>51</v>
      </c>
      <c r="AB154" s="218" t="s">
        <v>51</v>
      </c>
      <c r="AC154" s="218" t="s">
        <v>51</v>
      </c>
      <c r="AD154" s="218" t="s">
        <v>51</v>
      </c>
      <c r="AE154" s="218" t="s">
        <v>51</v>
      </c>
      <c r="AF154" s="218" t="s">
        <v>51</v>
      </c>
      <c r="AG154" s="218" t="s">
        <v>51</v>
      </c>
      <c r="AH154" s="218" t="s">
        <v>51</v>
      </c>
      <c r="AI154" s="218" t="s">
        <v>51</v>
      </c>
      <c r="AJ154" s="218" t="s">
        <v>51</v>
      </c>
      <c r="AK154" s="218" t="s">
        <v>51</v>
      </c>
      <c r="AL154" s="218" t="s">
        <v>51</v>
      </c>
      <c r="AM154" s="218" t="s">
        <v>51</v>
      </c>
      <c r="AN154" s="218" t="s">
        <v>51</v>
      </c>
      <c r="AO154" s="218" t="s">
        <v>51</v>
      </c>
      <c r="AP154" s="218" t="s">
        <v>51</v>
      </c>
      <c r="AQ154" s="218" t="s">
        <v>51</v>
      </c>
      <c r="AR154" s="218" t="s">
        <v>51</v>
      </c>
      <c r="AS154" s="218" t="s">
        <v>51</v>
      </c>
      <c r="AT154" s="218" t="s">
        <v>51</v>
      </c>
      <c r="AU154" s="218" t="s">
        <v>51</v>
      </c>
      <c r="AV154" s="218" t="s">
        <v>51</v>
      </c>
      <c r="AW154" s="218" t="s">
        <v>51</v>
      </c>
      <c r="AX154" s="218" t="s">
        <v>51</v>
      </c>
      <c r="AY154" s="326">
        <f>SUM(V156:AX156)</f>
        <v>0</v>
      </c>
      <c r="AZ154" s="230">
        <f>SUM(AY154,S156:U156,R154,B154:C156)</f>
        <v>56.5</v>
      </c>
    </row>
    <row r="155" s="311" customFormat="1" ht="18" customHeight="1" spans="1:52">
      <c r="A155" s="325"/>
      <c r="B155" s="199"/>
      <c r="C155" s="326"/>
      <c r="D155" s="327"/>
      <c r="E155" s="328"/>
      <c r="F155" s="220"/>
      <c r="G155" s="187"/>
      <c r="H155" s="187"/>
      <c r="I155" s="183"/>
      <c r="J155" s="328"/>
      <c r="K155" s="187"/>
      <c r="L155" s="220"/>
      <c r="M155" s="187"/>
      <c r="N155" s="183"/>
      <c r="O155" s="220"/>
      <c r="P155" s="220"/>
      <c r="Q155" s="220"/>
      <c r="R155" s="276"/>
      <c r="S155" s="183">
        <v>15.5</v>
      </c>
      <c r="T155" s="328"/>
      <c r="U155" s="212">
        <v>5</v>
      </c>
      <c r="V155" s="218" t="s">
        <v>51</v>
      </c>
      <c r="W155" s="218" t="s">
        <v>51</v>
      </c>
      <c r="X155" s="218" t="s">
        <v>51</v>
      </c>
      <c r="Y155" s="218" t="s">
        <v>51</v>
      </c>
      <c r="Z155" s="218" t="s">
        <v>51</v>
      </c>
      <c r="AA155" s="218" t="s">
        <v>51</v>
      </c>
      <c r="AB155" s="218" t="s">
        <v>51</v>
      </c>
      <c r="AC155" s="218" t="s">
        <v>51</v>
      </c>
      <c r="AD155" s="218" t="s">
        <v>51</v>
      </c>
      <c r="AE155" s="218" t="s">
        <v>51</v>
      </c>
      <c r="AF155" s="218" t="s">
        <v>51</v>
      </c>
      <c r="AG155" s="218" t="s">
        <v>51</v>
      </c>
      <c r="AH155" s="218" t="s">
        <v>51</v>
      </c>
      <c r="AI155" s="218" t="s">
        <v>51</v>
      </c>
      <c r="AJ155" s="218" t="s">
        <v>51</v>
      </c>
      <c r="AK155" s="218" t="s">
        <v>51</v>
      </c>
      <c r="AL155" s="218" t="s">
        <v>51</v>
      </c>
      <c r="AM155" s="218" t="s">
        <v>51</v>
      </c>
      <c r="AN155" s="218" t="s">
        <v>51</v>
      </c>
      <c r="AO155" s="218" t="s">
        <v>51</v>
      </c>
      <c r="AP155" s="218" t="s">
        <v>51</v>
      </c>
      <c r="AQ155" s="218" t="s">
        <v>51</v>
      </c>
      <c r="AR155" s="218" t="s">
        <v>51</v>
      </c>
      <c r="AS155" s="218" t="s">
        <v>51</v>
      </c>
      <c r="AT155" s="218" t="s">
        <v>51</v>
      </c>
      <c r="AU155" s="218" t="s">
        <v>51</v>
      </c>
      <c r="AV155" s="218" t="s">
        <v>51</v>
      </c>
      <c r="AW155" s="218" t="s">
        <v>51</v>
      </c>
      <c r="AX155" s="218" t="s">
        <v>51</v>
      </c>
      <c r="AY155" s="326"/>
      <c r="AZ155" s="230"/>
    </row>
    <row r="156" s="311" customFormat="1" ht="18" customHeight="1" spans="1:52">
      <c r="A156" s="329"/>
      <c r="B156" s="183"/>
      <c r="C156" s="210"/>
      <c r="D156" s="330">
        <f>SUM(D154:D155)</f>
        <v>0</v>
      </c>
      <c r="E156" s="330">
        <f t="shared" ref="E156:Q156" si="96">SUM(E154:E155)</f>
        <v>0</v>
      </c>
      <c r="F156" s="330">
        <f t="shared" si="96"/>
        <v>0</v>
      </c>
      <c r="G156" s="331">
        <f t="shared" si="96"/>
        <v>0</v>
      </c>
      <c r="H156" s="331">
        <f t="shared" si="96"/>
        <v>0</v>
      </c>
      <c r="I156" s="331">
        <f t="shared" si="96"/>
        <v>0</v>
      </c>
      <c r="J156" s="330">
        <f t="shared" si="96"/>
        <v>0</v>
      </c>
      <c r="K156" s="331">
        <f t="shared" si="96"/>
        <v>0</v>
      </c>
      <c r="L156" s="330">
        <f t="shared" si="96"/>
        <v>0</v>
      </c>
      <c r="M156" s="331">
        <f t="shared" si="96"/>
        <v>0</v>
      </c>
      <c r="N156" s="331">
        <f t="shared" si="96"/>
        <v>0</v>
      </c>
      <c r="O156" s="330">
        <f t="shared" si="96"/>
        <v>0</v>
      </c>
      <c r="P156" s="330">
        <f t="shared" si="96"/>
        <v>0</v>
      </c>
      <c r="Q156" s="330">
        <f t="shared" si="96"/>
        <v>0</v>
      </c>
      <c r="R156" s="231"/>
      <c r="S156" s="331">
        <f>SUM(S154:S155)</f>
        <v>39.5</v>
      </c>
      <c r="T156" s="330">
        <f t="shared" ref="S156:AX156" si="97">SUM(T154:T155)</f>
        <v>0</v>
      </c>
      <c r="U156" s="284">
        <f t="shared" si="97"/>
        <v>17</v>
      </c>
      <c r="V156" s="330">
        <f t="shared" si="97"/>
        <v>0</v>
      </c>
      <c r="W156" s="330">
        <f t="shared" si="97"/>
        <v>0</v>
      </c>
      <c r="X156" s="330">
        <f t="shared" si="97"/>
        <v>0</v>
      </c>
      <c r="Y156" s="330">
        <f t="shared" si="97"/>
        <v>0</v>
      </c>
      <c r="Z156" s="330">
        <f t="shared" si="97"/>
        <v>0</v>
      </c>
      <c r="AA156" s="330">
        <f t="shared" si="97"/>
        <v>0</v>
      </c>
      <c r="AB156" s="330">
        <f t="shared" si="97"/>
        <v>0</v>
      </c>
      <c r="AC156" s="330">
        <f t="shared" si="97"/>
        <v>0</v>
      </c>
      <c r="AD156" s="330">
        <f t="shared" si="97"/>
        <v>0</v>
      </c>
      <c r="AE156" s="330">
        <f t="shared" si="97"/>
        <v>0</v>
      </c>
      <c r="AF156" s="330">
        <f t="shared" si="97"/>
        <v>0</v>
      </c>
      <c r="AG156" s="330">
        <f t="shared" si="97"/>
        <v>0</v>
      </c>
      <c r="AH156" s="330">
        <f t="shared" si="97"/>
        <v>0</v>
      </c>
      <c r="AI156" s="330">
        <f t="shared" si="97"/>
        <v>0</v>
      </c>
      <c r="AJ156" s="330">
        <f t="shared" si="97"/>
        <v>0</v>
      </c>
      <c r="AK156" s="330">
        <f t="shared" si="97"/>
        <v>0</v>
      </c>
      <c r="AL156" s="330">
        <f t="shared" si="97"/>
        <v>0</v>
      </c>
      <c r="AM156" s="330">
        <f t="shared" si="97"/>
        <v>0</v>
      </c>
      <c r="AN156" s="330">
        <f t="shared" si="97"/>
        <v>0</v>
      </c>
      <c r="AO156" s="330">
        <f t="shared" si="97"/>
        <v>0</v>
      </c>
      <c r="AP156" s="330">
        <f t="shared" si="97"/>
        <v>0</v>
      </c>
      <c r="AQ156" s="330">
        <f t="shared" si="97"/>
        <v>0</v>
      </c>
      <c r="AR156" s="330">
        <f t="shared" si="97"/>
        <v>0</v>
      </c>
      <c r="AS156" s="330">
        <f t="shared" si="97"/>
        <v>0</v>
      </c>
      <c r="AT156" s="330">
        <f t="shared" si="97"/>
        <v>0</v>
      </c>
      <c r="AU156" s="330">
        <f t="shared" si="97"/>
        <v>0</v>
      </c>
      <c r="AV156" s="330">
        <f t="shared" si="97"/>
        <v>0</v>
      </c>
      <c r="AW156" s="330">
        <f t="shared" si="97"/>
        <v>0</v>
      </c>
      <c r="AX156" s="330">
        <f t="shared" si="97"/>
        <v>0</v>
      </c>
      <c r="AY156" s="210"/>
      <c r="AZ156" s="222"/>
    </row>
    <row r="157" ht="18" customHeight="1" spans="1:52">
      <c r="A157" s="191" t="s">
        <v>103</v>
      </c>
      <c r="B157" s="192"/>
      <c r="C157" s="224"/>
      <c r="D157" s="217"/>
      <c r="E157" s="187"/>
      <c r="F157" s="187"/>
      <c r="G157" s="183"/>
      <c r="H157" s="187"/>
      <c r="I157" s="187"/>
      <c r="J157" s="187"/>
      <c r="K157" s="187">
        <v>12</v>
      </c>
      <c r="L157" s="187"/>
      <c r="M157" s="187"/>
      <c r="N157" s="187"/>
      <c r="O157" s="187"/>
      <c r="P157" s="187"/>
      <c r="Q157" s="187"/>
      <c r="R157" s="276">
        <f>SUM(LARGE(D159:Q159,{1,2,3,4,5,6,7}))</f>
        <v>16</v>
      </c>
      <c r="S157" s="187"/>
      <c r="T157" s="187"/>
      <c r="U157" s="212"/>
      <c r="V157" s="218" t="s">
        <v>51</v>
      </c>
      <c r="W157" s="218" t="s">
        <v>51</v>
      </c>
      <c r="X157" s="218" t="s">
        <v>51</v>
      </c>
      <c r="Y157" s="218" t="s">
        <v>51</v>
      </c>
      <c r="Z157" s="218" t="s">
        <v>51</v>
      </c>
      <c r="AA157" s="218" t="s">
        <v>51</v>
      </c>
      <c r="AB157" s="218" t="s">
        <v>51</v>
      </c>
      <c r="AC157" s="218" t="s">
        <v>51</v>
      </c>
      <c r="AD157" s="218" t="s">
        <v>51</v>
      </c>
      <c r="AE157" s="218" t="s">
        <v>51</v>
      </c>
      <c r="AF157" s="218" t="s">
        <v>51</v>
      </c>
      <c r="AG157" s="218" t="s">
        <v>51</v>
      </c>
      <c r="AH157" s="218" t="s">
        <v>51</v>
      </c>
      <c r="AI157" s="218" t="s">
        <v>51</v>
      </c>
      <c r="AJ157" s="218" t="s">
        <v>51</v>
      </c>
      <c r="AK157" s="218" t="s">
        <v>51</v>
      </c>
      <c r="AL157" s="218" t="s">
        <v>51</v>
      </c>
      <c r="AM157" s="218" t="s">
        <v>51</v>
      </c>
      <c r="AN157" s="218" t="s">
        <v>51</v>
      </c>
      <c r="AO157" s="218" t="s">
        <v>51</v>
      </c>
      <c r="AP157" s="218" t="s">
        <v>51</v>
      </c>
      <c r="AQ157" s="218" t="s">
        <v>51</v>
      </c>
      <c r="AR157" s="218" t="s">
        <v>51</v>
      </c>
      <c r="AS157" s="218" t="s">
        <v>51</v>
      </c>
      <c r="AT157" s="218" t="s">
        <v>51</v>
      </c>
      <c r="AU157" s="218" t="s">
        <v>51</v>
      </c>
      <c r="AV157" s="218" t="s">
        <v>51</v>
      </c>
      <c r="AW157" s="218" t="s">
        <v>51</v>
      </c>
      <c r="AX157" s="218" t="s">
        <v>51</v>
      </c>
      <c r="AY157" s="326">
        <f>SUM(V159:AX159)</f>
        <v>0</v>
      </c>
      <c r="AZ157" s="230">
        <f>SUM(AY157,S159:U159,R157,B157:C159)</f>
        <v>16</v>
      </c>
    </row>
    <row r="158" s="311" customFormat="1" ht="18" customHeight="1" spans="1:52">
      <c r="A158" s="325"/>
      <c r="B158" s="199"/>
      <c r="C158" s="326"/>
      <c r="D158" s="327"/>
      <c r="E158" s="328"/>
      <c r="F158" s="220"/>
      <c r="G158" s="187"/>
      <c r="H158" s="187"/>
      <c r="I158" s="183"/>
      <c r="J158" s="328"/>
      <c r="K158" s="187">
        <v>4</v>
      </c>
      <c r="L158" s="220"/>
      <c r="M158" s="187"/>
      <c r="N158" s="183"/>
      <c r="O158" s="220"/>
      <c r="P158" s="220"/>
      <c r="Q158" s="220"/>
      <c r="R158" s="276"/>
      <c r="S158" s="183"/>
      <c r="T158" s="328"/>
      <c r="U158" s="212"/>
      <c r="V158" s="218" t="s">
        <v>51</v>
      </c>
      <c r="W158" s="218" t="s">
        <v>51</v>
      </c>
      <c r="X158" s="218" t="s">
        <v>51</v>
      </c>
      <c r="Y158" s="218" t="s">
        <v>51</v>
      </c>
      <c r="Z158" s="218" t="s">
        <v>51</v>
      </c>
      <c r="AA158" s="218" t="s">
        <v>51</v>
      </c>
      <c r="AB158" s="218" t="s">
        <v>51</v>
      </c>
      <c r="AC158" s="218" t="s">
        <v>51</v>
      </c>
      <c r="AD158" s="218" t="s">
        <v>51</v>
      </c>
      <c r="AE158" s="218" t="s">
        <v>51</v>
      </c>
      <c r="AF158" s="218" t="s">
        <v>51</v>
      </c>
      <c r="AG158" s="218" t="s">
        <v>51</v>
      </c>
      <c r="AH158" s="218" t="s">
        <v>51</v>
      </c>
      <c r="AI158" s="218" t="s">
        <v>51</v>
      </c>
      <c r="AJ158" s="218" t="s">
        <v>51</v>
      </c>
      <c r="AK158" s="218" t="s">
        <v>51</v>
      </c>
      <c r="AL158" s="218" t="s">
        <v>51</v>
      </c>
      <c r="AM158" s="218" t="s">
        <v>51</v>
      </c>
      <c r="AN158" s="218" t="s">
        <v>51</v>
      </c>
      <c r="AO158" s="218" t="s">
        <v>51</v>
      </c>
      <c r="AP158" s="218" t="s">
        <v>51</v>
      </c>
      <c r="AQ158" s="218" t="s">
        <v>51</v>
      </c>
      <c r="AR158" s="218" t="s">
        <v>51</v>
      </c>
      <c r="AS158" s="218" t="s">
        <v>51</v>
      </c>
      <c r="AT158" s="218" t="s">
        <v>51</v>
      </c>
      <c r="AU158" s="218" t="s">
        <v>51</v>
      </c>
      <c r="AV158" s="218" t="s">
        <v>51</v>
      </c>
      <c r="AW158" s="218" t="s">
        <v>51</v>
      </c>
      <c r="AX158" s="218" t="s">
        <v>51</v>
      </c>
      <c r="AY158" s="326"/>
      <c r="AZ158" s="230"/>
    </row>
    <row r="159" s="311" customFormat="1" ht="18" customHeight="1" spans="1:52">
      <c r="A159" s="329"/>
      <c r="B159" s="183"/>
      <c r="C159" s="210"/>
      <c r="D159" s="330">
        <f>SUM(D157:D158)</f>
        <v>0</v>
      </c>
      <c r="E159" s="330">
        <f t="shared" ref="E159:Q159" si="98">SUM(E157:E158)</f>
        <v>0</v>
      </c>
      <c r="F159" s="330">
        <f t="shared" si="98"/>
        <v>0</v>
      </c>
      <c r="G159" s="331">
        <f t="shared" si="98"/>
        <v>0</v>
      </c>
      <c r="H159" s="331">
        <f t="shared" si="98"/>
        <v>0</v>
      </c>
      <c r="I159" s="331">
        <f t="shared" si="98"/>
        <v>0</v>
      </c>
      <c r="J159" s="330">
        <f t="shared" si="98"/>
        <v>0</v>
      </c>
      <c r="K159" s="331">
        <f t="shared" si="98"/>
        <v>16</v>
      </c>
      <c r="L159" s="330">
        <f t="shared" si="98"/>
        <v>0</v>
      </c>
      <c r="M159" s="331">
        <f t="shared" si="98"/>
        <v>0</v>
      </c>
      <c r="N159" s="331">
        <f t="shared" si="98"/>
        <v>0</v>
      </c>
      <c r="O159" s="330">
        <f t="shared" si="98"/>
        <v>0</v>
      </c>
      <c r="P159" s="330">
        <f t="shared" si="98"/>
        <v>0</v>
      </c>
      <c r="Q159" s="330">
        <f t="shared" si="98"/>
        <v>0</v>
      </c>
      <c r="R159" s="231"/>
      <c r="S159" s="331">
        <f>SUM(S157:S158)</f>
        <v>0</v>
      </c>
      <c r="T159" s="330">
        <f t="shared" ref="S159:AX159" si="99">SUM(T157:T158)</f>
        <v>0</v>
      </c>
      <c r="U159" s="284">
        <f t="shared" si="99"/>
        <v>0</v>
      </c>
      <c r="V159" s="330">
        <f t="shared" si="99"/>
        <v>0</v>
      </c>
      <c r="W159" s="330">
        <f t="shared" si="99"/>
        <v>0</v>
      </c>
      <c r="X159" s="330">
        <f t="shared" si="99"/>
        <v>0</v>
      </c>
      <c r="Y159" s="330">
        <f t="shared" si="99"/>
        <v>0</v>
      </c>
      <c r="Z159" s="330">
        <f t="shared" si="99"/>
        <v>0</v>
      </c>
      <c r="AA159" s="330">
        <f t="shared" si="99"/>
        <v>0</v>
      </c>
      <c r="AB159" s="330">
        <f t="shared" si="99"/>
        <v>0</v>
      </c>
      <c r="AC159" s="330">
        <f t="shared" si="99"/>
        <v>0</v>
      </c>
      <c r="AD159" s="330">
        <f t="shared" si="99"/>
        <v>0</v>
      </c>
      <c r="AE159" s="330">
        <f t="shared" si="99"/>
        <v>0</v>
      </c>
      <c r="AF159" s="330">
        <f t="shared" si="99"/>
        <v>0</v>
      </c>
      <c r="AG159" s="330">
        <f t="shared" si="99"/>
        <v>0</v>
      </c>
      <c r="AH159" s="330">
        <f t="shared" si="99"/>
        <v>0</v>
      </c>
      <c r="AI159" s="330">
        <f t="shared" si="99"/>
        <v>0</v>
      </c>
      <c r="AJ159" s="330">
        <f t="shared" si="99"/>
        <v>0</v>
      </c>
      <c r="AK159" s="330">
        <f t="shared" si="99"/>
        <v>0</v>
      </c>
      <c r="AL159" s="330">
        <f t="shared" si="99"/>
        <v>0</v>
      </c>
      <c r="AM159" s="330">
        <f t="shared" si="99"/>
        <v>0</v>
      </c>
      <c r="AN159" s="330">
        <f t="shared" si="99"/>
        <v>0</v>
      </c>
      <c r="AO159" s="330">
        <f t="shared" si="99"/>
        <v>0</v>
      </c>
      <c r="AP159" s="330">
        <f t="shared" si="99"/>
        <v>0</v>
      </c>
      <c r="AQ159" s="330">
        <f t="shared" si="99"/>
        <v>0</v>
      </c>
      <c r="AR159" s="330">
        <f t="shared" si="99"/>
        <v>0</v>
      </c>
      <c r="AS159" s="330">
        <f t="shared" si="99"/>
        <v>0</v>
      </c>
      <c r="AT159" s="330">
        <f t="shared" si="99"/>
        <v>0</v>
      </c>
      <c r="AU159" s="330">
        <f t="shared" si="99"/>
        <v>0</v>
      </c>
      <c r="AV159" s="330">
        <f t="shared" si="99"/>
        <v>0</v>
      </c>
      <c r="AW159" s="330">
        <f t="shared" si="99"/>
        <v>0</v>
      </c>
      <c r="AX159" s="330">
        <f t="shared" si="99"/>
        <v>0</v>
      </c>
      <c r="AY159" s="210"/>
      <c r="AZ159" s="222"/>
    </row>
    <row r="160" ht="18" customHeight="1" spans="1:52">
      <c r="A160" s="191" t="s">
        <v>104</v>
      </c>
      <c r="B160" s="192"/>
      <c r="C160" s="224"/>
      <c r="D160" s="217"/>
      <c r="E160" s="187"/>
      <c r="F160" s="187"/>
      <c r="G160" s="183">
        <v>12</v>
      </c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276">
        <f>SUM(LARGE(D162:Q162,{1,2,3,4,5,6,7}))</f>
        <v>218</v>
      </c>
      <c r="S160" s="187">
        <v>24</v>
      </c>
      <c r="T160" s="187"/>
      <c r="U160" s="212">
        <v>12</v>
      </c>
      <c r="V160" s="218" t="s">
        <v>51</v>
      </c>
      <c r="W160" s="218" t="s">
        <v>51</v>
      </c>
      <c r="X160" s="218" t="s">
        <v>51</v>
      </c>
      <c r="Y160" s="218" t="s">
        <v>51</v>
      </c>
      <c r="Z160" s="218" t="s">
        <v>51</v>
      </c>
      <c r="AA160" s="218" t="s">
        <v>51</v>
      </c>
      <c r="AB160" s="218" t="s">
        <v>51</v>
      </c>
      <c r="AC160" s="218" t="s">
        <v>51</v>
      </c>
      <c r="AD160" s="218" t="s">
        <v>51</v>
      </c>
      <c r="AE160" s="218" t="s">
        <v>51</v>
      </c>
      <c r="AF160" s="218" t="s">
        <v>51</v>
      </c>
      <c r="AG160" s="218" t="s">
        <v>51</v>
      </c>
      <c r="AH160" s="218" t="s">
        <v>51</v>
      </c>
      <c r="AI160" s="218" t="s">
        <v>51</v>
      </c>
      <c r="AJ160" s="218" t="s">
        <v>51</v>
      </c>
      <c r="AK160" s="218" t="s">
        <v>51</v>
      </c>
      <c r="AL160" s="218" t="s">
        <v>51</v>
      </c>
      <c r="AM160" s="218" t="s">
        <v>51</v>
      </c>
      <c r="AN160" s="218" t="s">
        <v>51</v>
      </c>
      <c r="AO160" s="218" t="s">
        <v>51</v>
      </c>
      <c r="AP160" s="218" t="s">
        <v>51</v>
      </c>
      <c r="AQ160" s="218" t="s">
        <v>51</v>
      </c>
      <c r="AR160" s="218" t="s">
        <v>51</v>
      </c>
      <c r="AS160" s="218" t="s">
        <v>51</v>
      </c>
      <c r="AT160" s="218" t="s">
        <v>51</v>
      </c>
      <c r="AU160" s="218" t="s">
        <v>51</v>
      </c>
      <c r="AV160" s="218" t="s">
        <v>51</v>
      </c>
      <c r="AW160" s="218" t="s">
        <v>51</v>
      </c>
      <c r="AX160" s="218" t="s">
        <v>51</v>
      </c>
      <c r="AY160" s="326">
        <f>SUM(V162:AX162)</f>
        <v>0</v>
      </c>
      <c r="AZ160" s="230">
        <f>SUM(AY160,S162:U162,R160,B160:C162)</f>
        <v>292.5</v>
      </c>
    </row>
    <row r="161" s="311" customFormat="1" ht="18" customHeight="1" spans="1:52">
      <c r="A161" s="325"/>
      <c r="B161" s="199"/>
      <c r="C161" s="326"/>
      <c r="D161" s="327"/>
      <c r="E161" s="328"/>
      <c r="F161" s="220"/>
      <c r="G161" s="187">
        <v>206</v>
      </c>
      <c r="H161" s="187"/>
      <c r="I161" s="183"/>
      <c r="J161" s="328"/>
      <c r="K161" s="187"/>
      <c r="L161" s="220"/>
      <c r="M161" s="187"/>
      <c r="N161" s="183"/>
      <c r="O161" s="220"/>
      <c r="P161" s="220"/>
      <c r="Q161" s="220"/>
      <c r="R161" s="276"/>
      <c r="S161" s="183">
        <f>8+20.5</f>
        <v>28.5</v>
      </c>
      <c r="T161" s="328"/>
      <c r="U161" s="212">
        <v>10</v>
      </c>
      <c r="V161" s="218" t="s">
        <v>51</v>
      </c>
      <c r="W161" s="218" t="s">
        <v>51</v>
      </c>
      <c r="X161" s="218" t="s">
        <v>51</v>
      </c>
      <c r="Y161" s="218" t="s">
        <v>51</v>
      </c>
      <c r="Z161" s="218" t="s">
        <v>51</v>
      </c>
      <c r="AA161" s="218" t="s">
        <v>51</v>
      </c>
      <c r="AB161" s="218" t="s">
        <v>51</v>
      </c>
      <c r="AC161" s="218" t="s">
        <v>51</v>
      </c>
      <c r="AD161" s="218" t="s">
        <v>51</v>
      </c>
      <c r="AE161" s="218" t="s">
        <v>51</v>
      </c>
      <c r="AF161" s="218" t="s">
        <v>51</v>
      </c>
      <c r="AG161" s="218" t="s">
        <v>51</v>
      </c>
      <c r="AH161" s="218" t="s">
        <v>51</v>
      </c>
      <c r="AI161" s="218" t="s">
        <v>51</v>
      </c>
      <c r="AJ161" s="218" t="s">
        <v>51</v>
      </c>
      <c r="AK161" s="218" t="s">
        <v>51</v>
      </c>
      <c r="AL161" s="218" t="s">
        <v>51</v>
      </c>
      <c r="AM161" s="218" t="s">
        <v>51</v>
      </c>
      <c r="AN161" s="218" t="s">
        <v>51</v>
      </c>
      <c r="AO161" s="218" t="s">
        <v>51</v>
      </c>
      <c r="AP161" s="218" t="s">
        <v>51</v>
      </c>
      <c r="AQ161" s="218" t="s">
        <v>51</v>
      </c>
      <c r="AR161" s="218" t="s">
        <v>51</v>
      </c>
      <c r="AS161" s="218" t="s">
        <v>51</v>
      </c>
      <c r="AT161" s="218" t="s">
        <v>51</v>
      </c>
      <c r="AU161" s="218" t="s">
        <v>51</v>
      </c>
      <c r="AV161" s="218" t="s">
        <v>51</v>
      </c>
      <c r="AW161" s="218" t="s">
        <v>51</v>
      </c>
      <c r="AX161" s="218" t="s">
        <v>51</v>
      </c>
      <c r="AY161" s="326"/>
      <c r="AZ161" s="230"/>
    </row>
    <row r="162" s="311" customFormat="1" ht="18" customHeight="1" spans="1:52">
      <c r="A162" s="329"/>
      <c r="B162" s="183"/>
      <c r="C162" s="210"/>
      <c r="D162" s="330">
        <f>SUM(D160:D161)</f>
        <v>0</v>
      </c>
      <c r="E162" s="330">
        <f t="shared" ref="E162:Q162" si="100">SUM(E160:E161)</f>
        <v>0</v>
      </c>
      <c r="F162" s="330">
        <f t="shared" si="100"/>
        <v>0</v>
      </c>
      <c r="G162" s="331">
        <f t="shared" si="100"/>
        <v>218</v>
      </c>
      <c r="H162" s="331">
        <f t="shared" si="100"/>
        <v>0</v>
      </c>
      <c r="I162" s="331">
        <f t="shared" si="100"/>
        <v>0</v>
      </c>
      <c r="J162" s="330">
        <f t="shared" si="100"/>
        <v>0</v>
      </c>
      <c r="K162" s="331">
        <f t="shared" si="100"/>
        <v>0</v>
      </c>
      <c r="L162" s="330">
        <f t="shared" si="100"/>
        <v>0</v>
      </c>
      <c r="M162" s="331">
        <f t="shared" si="100"/>
        <v>0</v>
      </c>
      <c r="N162" s="331">
        <f t="shared" si="100"/>
        <v>0</v>
      </c>
      <c r="O162" s="330">
        <f t="shared" si="100"/>
        <v>0</v>
      </c>
      <c r="P162" s="330">
        <f t="shared" si="100"/>
        <v>0</v>
      </c>
      <c r="Q162" s="330">
        <f t="shared" si="100"/>
        <v>0</v>
      </c>
      <c r="R162" s="231"/>
      <c r="S162" s="331">
        <f>SUM(S160:S161)</f>
        <v>52.5</v>
      </c>
      <c r="T162" s="330">
        <f t="shared" ref="S162:AX162" si="101">SUM(T160:T161)</f>
        <v>0</v>
      </c>
      <c r="U162" s="284">
        <f t="shared" si="101"/>
        <v>22</v>
      </c>
      <c r="V162" s="330">
        <f t="shared" si="101"/>
        <v>0</v>
      </c>
      <c r="W162" s="330">
        <f t="shared" si="101"/>
        <v>0</v>
      </c>
      <c r="X162" s="330">
        <f t="shared" si="101"/>
        <v>0</v>
      </c>
      <c r="Y162" s="330">
        <f t="shared" si="101"/>
        <v>0</v>
      </c>
      <c r="Z162" s="330">
        <f t="shared" si="101"/>
        <v>0</v>
      </c>
      <c r="AA162" s="330">
        <f t="shared" si="101"/>
        <v>0</v>
      </c>
      <c r="AB162" s="330">
        <f t="shared" si="101"/>
        <v>0</v>
      </c>
      <c r="AC162" s="330">
        <f t="shared" si="101"/>
        <v>0</v>
      </c>
      <c r="AD162" s="330">
        <f t="shared" si="101"/>
        <v>0</v>
      </c>
      <c r="AE162" s="330">
        <f t="shared" si="101"/>
        <v>0</v>
      </c>
      <c r="AF162" s="330">
        <f t="shared" si="101"/>
        <v>0</v>
      </c>
      <c r="AG162" s="330">
        <f t="shared" si="101"/>
        <v>0</v>
      </c>
      <c r="AH162" s="330">
        <f t="shared" si="101"/>
        <v>0</v>
      </c>
      <c r="AI162" s="330">
        <f t="shared" si="101"/>
        <v>0</v>
      </c>
      <c r="AJ162" s="330">
        <f t="shared" si="101"/>
        <v>0</v>
      </c>
      <c r="AK162" s="330">
        <f t="shared" si="101"/>
        <v>0</v>
      </c>
      <c r="AL162" s="330">
        <f t="shared" si="101"/>
        <v>0</v>
      </c>
      <c r="AM162" s="330">
        <f t="shared" si="101"/>
        <v>0</v>
      </c>
      <c r="AN162" s="330">
        <f t="shared" si="101"/>
        <v>0</v>
      </c>
      <c r="AO162" s="330">
        <f t="shared" si="101"/>
        <v>0</v>
      </c>
      <c r="AP162" s="330">
        <f t="shared" si="101"/>
        <v>0</v>
      </c>
      <c r="AQ162" s="330">
        <f t="shared" si="101"/>
        <v>0</v>
      </c>
      <c r="AR162" s="330">
        <f t="shared" si="101"/>
        <v>0</v>
      </c>
      <c r="AS162" s="330">
        <f t="shared" si="101"/>
        <v>0</v>
      </c>
      <c r="AT162" s="330">
        <f t="shared" si="101"/>
        <v>0</v>
      </c>
      <c r="AU162" s="330">
        <f t="shared" si="101"/>
        <v>0</v>
      </c>
      <c r="AV162" s="330">
        <f t="shared" si="101"/>
        <v>0</v>
      </c>
      <c r="AW162" s="330">
        <f t="shared" si="101"/>
        <v>0</v>
      </c>
      <c r="AX162" s="330">
        <f t="shared" si="101"/>
        <v>0</v>
      </c>
      <c r="AY162" s="210"/>
      <c r="AZ162" s="222"/>
    </row>
    <row r="163" ht="16.5" customHeight="1" spans="1:52">
      <c r="A163" s="191" t="s">
        <v>105</v>
      </c>
      <c r="B163" s="192"/>
      <c r="C163" s="224"/>
      <c r="D163" s="217"/>
      <c r="E163" s="187"/>
      <c r="F163" s="187"/>
      <c r="G163" s="183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276">
        <f>SUM(LARGE(D165:Q165,{1,2,3,4,5,6,7}))</f>
        <v>0</v>
      </c>
      <c r="S163" s="187">
        <v>24</v>
      </c>
      <c r="T163" s="187"/>
      <c r="U163" s="212">
        <v>12</v>
      </c>
      <c r="V163" s="218" t="s">
        <v>51</v>
      </c>
      <c r="W163" s="218" t="s">
        <v>51</v>
      </c>
      <c r="X163" s="218" t="s">
        <v>51</v>
      </c>
      <c r="Y163" s="218" t="s">
        <v>51</v>
      </c>
      <c r="Z163" s="218" t="s">
        <v>51</v>
      </c>
      <c r="AA163" s="218" t="s">
        <v>51</v>
      </c>
      <c r="AB163" s="218" t="s">
        <v>51</v>
      </c>
      <c r="AC163" s="218" t="s">
        <v>51</v>
      </c>
      <c r="AD163" s="218" t="s">
        <v>51</v>
      </c>
      <c r="AE163" s="218" t="s">
        <v>51</v>
      </c>
      <c r="AF163" s="218" t="s">
        <v>51</v>
      </c>
      <c r="AG163" s="218" t="s">
        <v>51</v>
      </c>
      <c r="AH163" s="218" t="s">
        <v>51</v>
      </c>
      <c r="AI163" s="218" t="s">
        <v>51</v>
      </c>
      <c r="AJ163" s="218" t="s">
        <v>51</v>
      </c>
      <c r="AK163" s="218" t="s">
        <v>51</v>
      </c>
      <c r="AL163" s="218" t="s">
        <v>51</v>
      </c>
      <c r="AM163" s="218" t="s">
        <v>51</v>
      </c>
      <c r="AN163" s="218" t="s">
        <v>51</v>
      </c>
      <c r="AO163" s="218" t="s">
        <v>51</v>
      </c>
      <c r="AP163" s="218" t="s">
        <v>51</v>
      </c>
      <c r="AQ163" s="218" t="s">
        <v>51</v>
      </c>
      <c r="AR163" s="218" t="s">
        <v>51</v>
      </c>
      <c r="AS163" s="218" t="s">
        <v>51</v>
      </c>
      <c r="AT163" s="218" t="s">
        <v>51</v>
      </c>
      <c r="AU163" s="218" t="s">
        <v>51</v>
      </c>
      <c r="AV163" s="218" t="s">
        <v>51</v>
      </c>
      <c r="AW163" s="218" t="s">
        <v>51</v>
      </c>
      <c r="AX163" s="218" t="s">
        <v>51</v>
      </c>
      <c r="AY163" s="326">
        <f>SUM(V165:AX165)</f>
        <v>0</v>
      </c>
      <c r="AZ163" s="230">
        <f>SUM(AY163,S165:U165,R163,B163:C165)</f>
        <v>52.5</v>
      </c>
    </row>
    <row r="164" s="311" customFormat="1" ht="18" customHeight="1" spans="1:52">
      <c r="A164" s="325"/>
      <c r="B164" s="199"/>
      <c r="C164" s="326"/>
      <c r="D164" s="327"/>
      <c r="E164" s="328"/>
      <c r="F164" s="220"/>
      <c r="G164" s="187"/>
      <c r="H164" s="187"/>
      <c r="I164" s="183"/>
      <c r="J164" s="328"/>
      <c r="K164" s="187"/>
      <c r="L164" s="220"/>
      <c r="M164" s="187"/>
      <c r="N164" s="183"/>
      <c r="O164" s="220"/>
      <c r="P164" s="220"/>
      <c r="Q164" s="220"/>
      <c r="R164" s="276"/>
      <c r="S164" s="183">
        <v>6.5</v>
      </c>
      <c r="T164" s="328"/>
      <c r="U164" s="212">
        <v>10</v>
      </c>
      <c r="V164" s="218" t="s">
        <v>51</v>
      </c>
      <c r="W164" s="218" t="s">
        <v>51</v>
      </c>
      <c r="X164" s="218" t="s">
        <v>51</v>
      </c>
      <c r="Y164" s="218" t="s">
        <v>51</v>
      </c>
      <c r="Z164" s="218" t="s">
        <v>51</v>
      </c>
      <c r="AA164" s="218" t="s">
        <v>51</v>
      </c>
      <c r="AB164" s="218" t="s">
        <v>51</v>
      </c>
      <c r="AC164" s="218" t="s">
        <v>51</v>
      </c>
      <c r="AD164" s="218" t="s">
        <v>51</v>
      </c>
      <c r="AE164" s="218" t="s">
        <v>51</v>
      </c>
      <c r="AF164" s="218" t="s">
        <v>51</v>
      </c>
      <c r="AG164" s="218" t="s">
        <v>51</v>
      </c>
      <c r="AH164" s="218" t="s">
        <v>51</v>
      </c>
      <c r="AI164" s="218" t="s">
        <v>51</v>
      </c>
      <c r="AJ164" s="218" t="s">
        <v>51</v>
      </c>
      <c r="AK164" s="218" t="s">
        <v>51</v>
      </c>
      <c r="AL164" s="218" t="s">
        <v>51</v>
      </c>
      <c r="AM164" s="218" t="s">
        <v>51</v>
      </c>
      <c r="AN164" s="218" t="s">
        <v>51</v>
      </c>
      <c r="AO164" s="218" t="s">
        <v>51</v>
      </c>
      <c r="AP164" s="218" t="s">
        <v>51</v>
      </c>
      <c r="AQ164" s="218" t="s">
        <v>51</v>
      </c>
      <c r="AR164" s="218" t="s">
        <v>51</v>
      </c>
      <c r="AS164" s="218" t="s">
        <v>51</v>
      </c>
      <c r="AT164" s="218" t="s">
        <v>51</v>
      </c>
      <c r="AU164" s="218" t="s">
        <v>51</v>
      </c>
      <c r="AV164" s="218" t="s">
        <v>51</v>
      </c>
      <c r="AW164" s="218" t="s">
        <v>51</v>
      </c>
      <c r="AX164" s="218" t="s">
        <v>51</v>
      </c>
      <c r="AY164" s="326"/>
      <c r="AZ164" s="230"/>
    </row>
    <row r="165" s="311" customFormat="1" ht="18" customHeight="1" spans="1:52">
      <c r="A165" s="329"/>
      <c r="B165" s="183"/>
      <c r="C165" s="210"/>
      <c r="D165" s="330">
        <f>SUM(D163:D164)</f>
        <v>0</v>
      </c>
      <c r="E165" s="330">
        <f t="shared" ref="E165:Q165" si="102">SUM(E163:E164)</f>
        <v>0</v>
      </c>
      <c r="F165" s="330">
        <f t="shared" si="102"/>
        <v>0</v>
      </c>
      <c r="G165" s="331">
        <f t="shared" si="102"/>
        <v>0</v>
      </c>
      <c r="H165" s="331">
        <f t="shared" si="102"/>
        <v>0</v>
      </c>
      <c r="I165" s="331">
        <f t="shared" si="102"/>
        <v>0</v>
      </c>
      <c r="J165" s="330">
        <f t="shared" si="102"/>
        <v>0</v>
      </c>
      <c r="K165" s="331">
        <f t="shared" si="102"/>
        <v>0</v>
      </c>
      <c r="L165" s="330">
        <f t="shared" si="102"/>
        <v>0</v>
      </c>
      <c r="M165" s="331">
        <f t="shared" si="102"/>
        <v>0</v>
      </c>
      <c r="N165" s="331">
        <f t="shared" si="102"/>
        <v>0</v>
      </c>
      <c r="O165" s="330">
        <f t="shared" si="102"/>
        <v>0</v>
      </c>
      <c r="P165" s="330">
        <f t="shared" si="102"/>
        <v>0</v>
      </c>
      <c r="Q165" s="330">
        <f t="shared" si="102"/>
        <v>0</v>
      </c>
      <c r="R165" s="231"/>
      <c r="S165" s="331">
        <f>SUM(S163:S164)</f>
        <v>30.5</v>
      </c>
      <c r="T165" s="330">
        <f t="shared" ref="S165:AX165" si="103">SUM(T163:T164)</f>
        <v>0</v>
      </c>
      <c r="U165" s="284">
        <f t="shared" si="103"/>
        <v>22</v>
      </c>
      <c r="V165" s="330">
        <f t="shared" si="103"/>
        <v>0</v>
      </c>
      <c r="W165" s="330">
        <f t="shared" si="103"/>
        <v>0</v>
      </c>
      <c r="X165" s="330">
        <f t="shared" si="103"/>
        <v>0</v>
      </c>
      <c r="Y165" s="330">
        <f t="shared" si="103"/>
        <v>0</v>
      </c>
      <c r="Z165" s="330">
        <f t="shared" si="103"/>
        <v>0</v>
      </c>
      <c r="AA165" s="330">
        <f t="shared" si="103"/>
        <v>0</v>
      </c>
      <c r="AB165" s="330">
        <f t="shared" si="103"/>
        <v>0</v>
      </c>
      <c r="AC165" s="330">
        <f t="shared" si="103"/>
        <v>0</v>
      </c>
      <c r="AD165" s="330">
        <f t="shared" si="103"/>
        <v>0</v>
      </c>
      <c r="AE165" s="330">
        <f t="shared" si="103"/>
        <v>0</v>
      </c>
      <c r="AF165" s="330">
        <f t="shared" si="103"/>
        <v>0</v>
      </c>
      <c r="AG165" s="330">
        <f t="shared" si="103"/>
        <v>0</v>
      </c>
      <c r="AH165" s="330">
        <f t="shared" si="103"/>
        <v>0</v>
      </c>
      <c r="AI165" s="330">
        <f t="shared" si="103"/>
        <v>0</v>
      </c>
      <c r="AJ165" s="330">
        <f t="shared" si="103"/>
        <v>0</v>
      </c>
      <c r="AK165" s="330">
        <f t="shared" si="103"/>
        <v>0</v>
      </c>
      <c r="AL165" s="330">
        <f t="shared" si="103"/>
        <v>0</v>
      </c>
      <c r="AM165" s="330">
        <f t="shared" si="103"/>
        <v>0</v>
      </c>
      <c r="AN165" s="330">
        <f t="shared" si="103"/>
        <v>0</v>
      </c>
      <c r="AO165" s="330">
        <f t="shared" si="103"/>
        <v>0</v>
      </c>
      <c r="AP165" s="330">
        <f t="shared" si="103"/>
        <v>0</v>
      </c>
      <c r="AQ165" s="330">
        <f t="shared" si="103"/>
        <v>0</v>
      </c>
      <c r="AR165" s="330">
        <f t="shared" si="103"/>
        <v>0</v>
      </c>
      <c r="AS165" s="330">
        <f t="shared" si="103"/>
        <v>0</v>
      </c>
      <c r="AT165" s="330">
        <f t="shared" si="103"/>
        <v>0</v>
      </c>
      <c r="AU165" s="330">
        <f t="shared" si="103"/>
        <v>0</v>
      </c>
      <c r="AV165" s="330">
        <f t="shared" si="103"/>
        <v>0</v>
      </c>
      <c r="AW165" s="330">
        <f t="shared" si="103"/>
        <v>0</v>
      </c>
      <c r="AX165" s="330">
        <f t="shared" si="103"/>
        <v>0</v>
      </c>
      <c r="AY165" s="210"/>
      <c r="AZ165" s="222"/>
    </row>
    <row r="166" spans="1:52">
      <c r="A166" s="191" t="s">
        <v>106</v>
      </c>
      <c r="B166" s="192"/>
      <c r="C166" s="224"/>
      <c r="D166" s="217"/>
      <c r="E166" s="187"/>
      <c r="F166" s="187"/>
      <c r="G166" s="183">
        <v>12</v>
      </c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276">
        <f>SUM(LARGE(D168:Q168,{1,2,3,4,5,6,7}))</f>
        <v>135</v>
      </c>
      <c r="S166" s="187">
        <v>24</v>
      </c>
      <c r="T166" s="187"/>
      <c r="U166" s="212">
        <v>12</v>
      </c>
      <c r="V166" s="218" t="s">
        <v>51</v>
      </c>
      <c r="W166" s="218" t="s">
        <v>51</v>
      </c>
      <c r="X166" s="218" t="s">
        <v>51</v>
      </c>
      <c r="Y166" s="218" t="s">
        <v>51</v>
      </c>
      <c r="Z166" s="218">
        <v>8</v>
      </c>
      <c r="AA166" s="218" t="s">
        <v>51</v>
      </c>
      <c r="AB166" s="218" t="s">
        <v>51</v>
      </c>
      <c r="AC166" s="218" t="s">
        <v>51</v>
      </c>
      <c r="AD166" s="218" t="s">
        <v>51</v>
      </c>
      <c r="AE166" s="218">
        <v>29.5</v>
      </c>
      <c r="AF166" s="218" t="s">
        <v>51</v>
      </c>
      <c r="AG166" s="218" t="s">
        <v>51</v>
      </c>
      <c r="AH166" s="218" t="s">
        <v>51</v>
      </c>
      <c r="AI166" s="218" t="s">
        <v>51</v>
      </c>
      <c r="AJ166" s="218" t="s">
        <v>51</v>
      </c>
      <c r="AK166" s="218" t="s">
        <v>51</v>
      </c>
      <c r="AL166" s="218" t="s">
        <v>51</v>
      </c>
      <c r="AM166" s="218">
        <v>42</v>
      </c>
      <c r="AN166" s="218" t="s">
        <v>51</v>
      </c>
      <c r="AO166" s="218" t="s">
        <v>51</v>
      </c>
      <c r="AP166" s="218" t="s">
        <v>51</v>
      </c>
      <c r="AQ166" s="218" t="s">
        <v>51</v>
      </c>
      <c r="AR166" s="218">
        <v>35</v>
      </c>
      <c r="AS166" s="218" t="s">
        <v>51</v>
      </c>
      <c r="AT166" s="218" t="s">
        <v>51</v>
      </c>
      <c r="AU166" s="218" t="s">
        <v>51</v>
      </c>
      <c r="AV166" s="218" t="s">
        <v>51</v>
      </c>
      <c r="AW166" s="218" t="s">
        <v>51</v>
      </c>
      <c r="AX166" s="218" t="s">
        <v>51</v>
      </c>
      <c r="AY166" s="326">
        <f>SUM(V168:AX168)</f>
        <v>246.5</v>
      </c>
      <c r="AZ166" s="230">
        <f>SUM(AY166,S168:U168,R166,B166:C168)</f>
        <v>577.5</v>
      </c>
    </row>
    <row r="167" s="311" customFormat="1" ht="18" customHeight="1" spans="1:52">
      <c r="A167" s="325"/>
      <c r="B167" s="199"/>
      <c r="C167" s="326"/>
      <c r="D167" s="327"/>
      <c r="E167" s="328"/>
      <c r="F167" s="220"/>
      <c r="G167" s="187">
        <v>123</v>
      </c>
      <c r="H167" s="187"/>
      <c r="I167" s="183"/>
      <c r="J167" s="328"/>
      <c r="K167" s="187"/>
      <c r="L167" s="220"/>
      <c r="M167" s="187"/>
      <c r="N167" s="183"/>
      <c r="O167" s="220"/>
      <c r="P167" s="220"/>
      <c r="Q167" s="220"/>
      <c r="R167" s="276"/>
      <c r="S167" s="183">
        <f>109+41</f>
        <v>150</v>
      </c>
      <c r="T167" s="328"/>
      <c r="U167" s="212">
        <v>10</v>
      </c>
      <c r="V167" s="218" t="s">
        <v>51</v>
      </c>
      <c r="W167" s="218" t="s">
        <v>51</v>
      </c>
      <c r="X167" s="218" t="s">
        <v>51</v>
      </c>
      <c r="Y167" s="218" t="s">
        <v>51</v>
      </c>
      <c r="Z167" s="218">
        <v>16</v>
      </c>
      <c r="AA167" s="218" t="s">
        <v>51</v>
      </c>
      <c r="AB167" s="218" t="s">
        <v>51</v>
      </c>
      <c r="AC167" s="218" t="s">
        <v>51</v>
      </c>
      <c r="AD167" s="218" t="s">
        <v>51</v>
      </c>
      <c r="AE167" s="218">
        <v>36</v>
      </c>
      <c r="AF167" s="218" t="s">
        <v>51</v>
      </c>
      <c r="AG167" s="218" t="s">
        <v>51</v>
      </c>
      <c r="AH167" s="218" t="s">
        <v>51</v>
      </c>
      <c r="AI167" s="218" t="s">
        <v>51</v>
      </c>
      <c r="AJ167" s="218" t="s">
        <v>51</v>
      </c>
      <c r="AK167" s="218" t="s">
        <v>51</v>
      </c>
      <c r="AL167" s="218" t="s">
        <v>51</v>
      </c>
      <c r="AM167" s="218">
        <v>48</v>
      </c>
      <c r="AN167" s="218" t="s">
        <v>51</v>
      </c>
      <c r="AO167" s="218" t="s">
        <v>51</v>
      </c>
      <c r="AP167" s="218" t="s">
        <v>51</v>
      </c>
      <c r="AQ167" s="218" t="s">
        <v>51</v>
      </c>
      <c r="AR167" s="218">
        <v>32</v>
      </c>
      <c r="AS167" s="218" t="s">
        <v>51</v>
      </c>
      <c r="AT167" s="218" t="s">
        <v>51</v>
      </c>
      <c r="AU167" s="218" t="s">
        <v>51</v>
      </c>
      <c r="AV167" s="218" t="s">
        <v>51</v>
      </c>
      <c r="AW167" s="218" t="s">
        <v>51</v>
      </c>
      <c r="AX167" s="218" t="s">
        <v>51</v>
      </c>
      <c r="AY167" s="326"/>
      <c r="AZ167" s="230"/>
    </row>
    <row r="168" s="311" customFormat="1" ht="18" customHeight="1" spans="1:52">
      <c r="A168" s="329"/>
      <c r="B168" s="183"/>
      <c r="C168" s="210"/>
      <c r="D168" s="330">
        <f>SUM(D166:D167)</f>
        <v>0</v>
      </c>
      <c r="E168" s="330">
        <f t="shared" ref="E168:Q168" si="104">SUM(E166:E167)</f>
        <v>0</v>
      </c>
      <c r="F168" s="330">
        <f t="shared" si="104"/>
        <v>0</v>
      </c>
      <c r="G168" s="331">
        <f t="shared" si="104"/>
        <v>135</v>
      </c>
      <c r="H168" s="331">
        <f t="shared" si="104"/>
        <v>0</v>
      </c>
      <c r="I168" s="331">
        <f t="shared" si="104"/>
        <v>0</v>
      </c>
      <c r="J168" s="330">
        <f t="shared" si="104"/>
        <v>0</v>
      </c>
      <c r="K168" s="331">
        <f t="shared" si="104"/>
        <v>0</v>
      </c>
      <c r="L168" s="330">
        <f t="shared" si="104"/>
        <v>0</v>
      </c>
      <c r="M168" s="331">
        <f t="shared" si="104"/>
        <v>0</v>
      </c>
      <c r="N168" s="331">
        <f t="shared" si="104"/>
        <v>0</v>
      </c>
      <c r="O168" s="330">
        <f t="shared" si="104"/>
        <v>0</v>
      </c>
      <c r="P168" s="330">
        <f t="shared" si="104"/>
        <v>0</v>
      </c>
      <c r="Q168" s="330">
        <f t="shared" si="104"/>
        <v>0</v>
      </c>
      <c r="R168" s="231"/>
      <c r="S168" s="331">
        <f>SUM(S166:S167)</f>
        <v>174</v>
      </c>
      <c r="T168" s="330">
        <f t="shared" ref="S168:AX168" si="105">SUM(T166:T167)</f>
        <v>0</v>
      </c>
      <c r="U168" s="284">
        <f t="shared" si="105"/>
        <v>22</v>
      </c>
      <c r="V168" s="330">
        <f t="shared" si="105"/>
        <v>0</v>
      </c>
      <c r="W168" s="330">
        <f t="shared" si="105"/>
        <v>0</v>
      </c>
      <c r="X168" s="330">
        <f t="shared" si="105"/>
        <v>0</v>
      </c>
      <c r="Y168" s="330">
        <f t="shared" si="105"/>
        <v>0</v>
      </c>
      <c r="Z168" s="330">
        <f t="shared" si="105"/>
        <v>24</v>
      </c>
      <c r="AA168" s="330">
        <f t="shared" si="105"/>
        <v>0</v>
      </c>
      <c r="AB168" s="330">
        <f t="shared" si="105"/>
        <v>0</v>
      </c>
      <c r="AC168" s="330">
        <f t="shared" si="105"/>
        <v>0</v>
      </c>
      <c r="AD168" s="330">
        <f t="shared" si="105"/>
        <v>0</v>
      </c>
      <c r="AE168" s="330">
        <f t="shared" si="105"/>
        <v>65.5</v>
      </c>
      <c r="AF168" s="330">
        <f t="shared" si="105"/>
        <v>0</v>
      </c>
      <c r="AG168" s="330">
        <f t="shared" si="105"/>
        <v>0</v>
      </c>
      <c r="AH168" s="330">
        <f t="shared" si="105"/>
        <v>0</v>
      </c>
      <c r="AI168" s="330">
        <f t="shared" si="105"/>
        <v>0</v>
      </c>
      <c r="AJ168" s="330">
        <f t="shared" si="105"/>
        <v>0</v>
      </c>
      <c r="AK168" s="330">
        <f t="shared" si="105"/>
        <v>0</v>
      </c>
      <c r="AL168" s="330">
        <f t="shared" si="105"/>
        <v>0</v>
      </c>
      <c r="AM168" s="330">
        <f t="shared" si="105"/>
        <v>90</v>
      </c>
      <c r="AN168" s="330">
        <f t="shared" si="105"/>
        <v>0</v>
      </c>
      <c r="AO168" s="330">
        <f t="shared" si="105"/>
        <v>0</v>
      </c>
      <c r="AP168" s="330">
        <f t="shared" si="105"/>
        <v>0</v>
      </c>
      <c r="AQ168" s="330">
        <f t="shared" si="105"/>
        <v>0</v>
      </c>
      <c r="AR168" s="330">
        <f t="shared" si="105"/>
        <v>67</v>
      </c>
      <c r="AS168" s="330">
        <f t="shared" si="105"/>
        <v>0</v>
      </c>
      <c r="AT168" s="330">
        <f t="shared" si="105"/>
        <v>0</v>
      </c>
      <c r="AU168" s="330">
        <f t="shared" si="105"/>
        <v>0</v>
      </c>
      <c r="AV168" s="330">
        <f t="shared" si="105"/>
        <v>0</v>
      </c>
      <c r="AW168" s="330">
        <f t="shared" si="105"/>
        <v>0</v>
      </c>
      <c r="AX168" s="330">
        <f t="shared" si="105"/>
        <v>0</v>
      </c>
      <c r="AY168" s="210"/>
      <c r="AZ168" s="222"/>
    </row>
    <row r="169" ht="18" customHeight="1" spans="1:52">
      <c r="A169" s="335" t="s">
        <v>107</v>
      </c>
      <c r="B169" s="192"/>
      <c r="C169" s="224"/>
      <c r="D169" s="217"/>
      <c r="E169" s="187"/>
      <c r="F169" s="187"/>
      <c r="G169" s="183">
        <v>6</v>
      </c>
      <c r="H169" s="187"/>
      <c r="I169" s="187"/>
      <c r="J169" s="187"/>
      <c r="K169" s="187">
        <v>12</v>
      </c>
      <c r="L169" s="187"/>
      <c r="M169" s="187"/>
      <c r="N169" s="187">
        <v>12</v>
      </c>
      <c r="O169" s="187"/>
      <c r="P169" s="187"/>
      <c r="Q169" s="187"/>
      <c r="R169" s="276">
        <f>SUM(LARGE(D171:Q171,{1,2,3,4,5,6,7}))</f>
        <v>93</v>
      </c>
      <c r="S169" s="187">
        <v>24</v>
      </c>
      <c r="T169" s="187"/>
      <c r="U169" s="212">
        <v>12</v>
      </c>
      <c r="V169" s="218" t="s">
        <v>51</v>
      </c>
      <c r="W169" s="218" t="s">
        <v>51</v>
      </c>
      <c r="X169" s="218" t="s">
        <v>51</v>
      </c>
      <c r="Y169" s="218" t="s">
        <v>51</v>
      </c>
      <c r="Z169" s="218" t="s">
        <v>51</v>
      </c>
      <c r="AA169" s="218" t="s">
        <v>51</v>
      </c>
      <c r="AB169" s="218" t="s">
        <v>51</v>
      </c>
      <c r="AC169" s="218" t="s">
        <v>51</v>
      </c>
      <c r="AD169" s="218" t="s">
        <v>51</v>
      </c>
      <c r="AE169" s="218" t="s">
        <v>51</v>
      </c>
      <c r="AF169" s="218" t="s">
        <v>51</v>
      </c>
      <c r="AG169" s="218" t="s">
        <v>51</v>
      </c>
      <c r="AH169" s="218" t="s">
        <v>51</v>
      </c>
      <c r="AI169" s="218" t="s">
        <v>51</v>
      </c>
      <c r="AJ169" s="218" t="s">
        <v>51</v>
      </c>
      <c r="AK169" s="218" t="s">
        <v>51</v>
      </c>
      <c r="AL169" s="218" t="s">
        <v>51</v>
      </c>
      <c r="AM169" s="218" t="s">
        <v>51</v>
      </c>
      <c r="AN169" s="218">
        <v>25</v>
      </c>
      <c r="AO169" s="218">
        <v>46</v>
      </c>
      <c r="AP169" s="218">
        <v>76</v>
      </c>
      <c r="AQ169" s="218" t="s">
        <v>51</v>
      </c>
      <c r="AR169" s="218" t="s">
        <v>51</v>
      </c>
      <c r="AS169" s="218" t="s">
        <v>51</v>
      </c>
      <c r="AT169" s="218" t="s">
        <v>51</v>
      </c>
      <c r="AU169" s="218" t="s">
        <v>51</v>
      </c>
      <c r="AV169" s="218" t="s">
        <v>51</v>
      </c>
      <c r="AW169" s="218" t="s">
        <v>51</v>
      </c>
      <c r="AX169" s="218" t="s">
        <v>51</v>
      </c>
      <c r="AY169" s="326">
        <f>SUM(V171:AX171)</f>
        <v>207</v>
      </c>
      <c r="AZ169" s="230">
        <f>SUM(AY169,S171:U171,R169,B169:C171)</f>
        <v>541</v>
      </c>
    </row>
    <row r="170" s="311" customFormat="1" ht="18" customHeight="1" spans="1:52">
      <c r="A170" s="325"/>
      <c r="B170" s="199"/>
      <c r="C170" s="326"/>
      <c r="D170" s="327"/>
      <c r="E170" s="328"/>
      <c r="F170" s="220"/>
      <c r="G170" s="187">
        <v>14</v>
      </c>
      <c r="H170" s="187"/>
      <c r="I170" s="183"/>
      <c r="J170" s="328"/>
      <c r="K170" s="187">
        <v>49</v>
      </c>
      <c r="L170" s="220"/>
      <c r="M170" s="187"/>
      <c r="N170" s="183">
        <v>0</v>
      </c>
      <c r="O170" s="220"/>
      <c r="P170" s="220"/>
      <c r="Q170" s="220"/>
      <c r="R170" s="276"/>
      <c r="S170" s="183">
        <f>124.5+65.5</f>
        <v>190</v>
      </c>
      <c r="T170" s="328"/>
      <c r="U170" s="212">
        <v>15</v>
      </c>
      <c r="V170" s="218" t="s">
        <v>51</v>
      </c>
      <c r="W170" s="218" t="s">
        <v>51</v>
      </c>
      <c r="X170" s="218" t="s">
        <v>51</v>
      </c>
      <c r="Y170" s="218" t="s">
        <v>51</v>
      </c>
      <c r="Z170" s="218" t="s">
        <v>51</v>
      </c>
      <c r="AA170" s="218" t="s">
        <v>51</v>
      </c>
      <c r="AB170" s="218" t="s">
        <v>51</v>
      </c>
      <c r="AC170" s="218" t="s">
        <v>51</v>
      </c>
      <c r="AD170" s="218" t="s">
        <v>51</v>
      </c>
      <c r="AE170" s="218" t="s">
        <v>51</v>
      </c>
      <c r="AF170" s="218" t="s">
        <v>51</v>
      </c>
      <c r="AG170" s="218" t="s">
        <v>51</v>
      </c>
      <c r="AH170" s="218" t="s">
        <v>51</v>
      </c>
      <c r="AI170" s="218" t="s">
        <v>51</v>
      </c>
      <c r="AJ170" s="218" t="s">
        <v>51</v>
      </c>
      <c r="AK170" s="218" t="s">
        <v>51</v>
      </c>
      <c r="AL170" s="218" t="s">
        <v>51</v>
      </c>
      <c r="AM170" s="218" t="s">
        <v>51</v>
      </c>
      <c r="AN170" s="218">
        <v>8</v>
      </c>
      <c r="AO170" s="218">
        <v>20</v>
      </c>
      <c r="AP170" s="218">
        <v>32</v>
      </c>
      <c r="AQ170" s="218" t="s">
        <v>51</v>
      </c>
      <c r="AR170" s="218" t="s">
        <v>51</v>
      </c>
      <c r="AS170" s="218" t="s">
        <v>51</v>
      </c>
      <c r="AT170" s="218" t="s">
        <v>51</v>
      </c>
      <c r="AU170" s="218" t="s">
        <v>51</v>
      </c>
      <c r="AV170" s="218" t="s">
        <v>51</v>
      </c>
      <c r="AW170" s="218" t="s">
        <v>51</v>
      </c>
      <c r="AX170" s="218" t="s">
        <v>51</v>
      </c>
      <c r="AY170" s="326"/>
      <c r="AZ170" s="230"/>
    </row>
    <row r="171" s="311" customFormat="1" ht="18" customHeight="1" spans="1:52">
      <c r="A171" s="329"/>
      <c r="B171" s="183"/>
      <c r="C171" s="210"/>
      <c r="D171" s="330">
        <f>SUM(D169:D170)</f>
        <v>0</v>
      </c>
      <c r="E171" s="330">
        <f t="shared" ref="E171:Q171" si="106">SUM(E169:E170)</f>
        <v>0</v>
      </c>
      <c r="F171" s="330">
        <f t="shared" si="106"/>
        <v>0</v>
      </c>
      <c r="G171" s="331">
        <f t="shared" si="106"/>
        <v>20</v>
      </c>
      <c r="H171" s="331">
        <f t="shared" si="106"/>
        <v>0</v>
      </c>
      <c r="I171" s="331">
        <f t="shared" si="106"/>
        <v>0</v>
      </c>
      <c r="J171" s="330">
        <f t="shared" si="106"/>
        <v>0</v>
      </c>
      <c r="K171" s="331">
        <f t="shared" si="106"/>
        <v>61</v>
      </c>
      <c r="L171" s="330">
        <f t="shared" si="106"/>
        <v>0</v>
      </c>
      <c r="M171" s="331">
        <f t="shared" si="106"/>
        <v>0</v>
      </c>
      <c r="N171" s="331">
        <f t="shared" si="106"/>
        <v>12</v>
      </c>
      <c r="O171" s="330">
        <f t="shared" si="106"/>
        <v>0</v>
      </c>
      <c r="P171" s="330">
        <f t="shared" si="106"/>
        <v>0</v>
      </c>
      <c r="Q171" s="330">
        <f t="shared" si="106"/>
        <v>0</v>
      </c>
      <c r="R171" s="231"/>
      <c r="S171" s="331">
        <f>SUM(S169:S170)</f>
        <v>214</v>
      </c>
      <c r="T171" s="330">
        <f t="shared" ref="S171:AX171" si="107">SUM(T169:T170)</f>
        <v>0</v>
      </c>
      <c r="U171" s="284">
        <f t="shared" si="107"/>
        <v>27</v>
      </c>
      <c r="V171" s="330">
        <f t="shared" si="107"/>
        <v>0</v>
      </c>
      <c r="W171" s="330">
        <f t="shared" si="107"/>
        <v>0</v>
      </c>
      <c r="X171" s="330">
        <f t="shared" si="107"/>
        <v>0</v>
      </c>
      <c r="Y171" s="330">
        <f t="shared" si="107"/>
        <v>0</v>
      </c>
      <c r="Z171" s="330">
        <f t="shared" si="107"/>
        <v>0</v>
      </c>
      <c r="AA171" s="330">
        <f t="shared" si="107"/>
        <v>0</v>
      </c>
      <c r="AB171" s="330">
        <f t="shared" si="107"/>
        <v>0</v>
      </c>
      <c r="AC171" s="330">
        <f t="shared" si="107"/>
        <v>0</v>
      </c>
      <c r="AD171" s="330">
        <f t="shared" si="107"/>
        <v>0</v>
      </c>
      <c r="AE171" s="330">
        <f t="shared" si="107"/>
        <v>0</v>
      </c>
      <c r="AF171" s="330">
        <f t="shared" si="107"/>
        <v>0</v>
      </c>
      <c r="AG171" s="330">
        <f t="shared" si="107"/>
        <v>0</v>
      </c>
      <c r="AH171" s="330">
        <f t="shared" si="107"/>
        <v>0</v>
      </c>
      <c r="AI171" s="330">
        <f t="shared" si="107"/>
        <v>0</v>
      </c>
      <c r="AJ171" s="330">
        <f t="shared" si="107"/>
        <v>0</v>
      </c>
      <c r="AK171" s="330">
        <f t="shared" si="107"/>
        <v>0</v>
      </c>
      <c r="AL171" s="330">
        <f t="shared" si="107"/>
        <v>0</v>
      </c>
      <c r="AM171" s="330">
        <f t="shared" si="107"/>
        <v>0</v>
      </c>
      <c r="AN171" s="330">
        <f t="shared" si="107"/>
        <v>33</v>
      </c>
      <c r="AO171" s="330">
        <f t="shared" si="107"/>
        <v>66</v>
      </c>
      <c r="AP171" s="330">
        <f t="shared" si="107"/>
        <v>108</v>
      </c>
      <c r="AQ171" s="330">
        <f t="shared" si="107"/>
        <v>0</v>
      </c>
      <c r="AR171" s="330">
        <f t="shared" si="107"/>
        <v>0</v>
      </c>
      <c r="AS171" s="330">
        <f t="shared" si="107"/>
        <v>0</v>
      </c>
      <c r="AT171" s="330">
        <f t="shared" si="107"/>
        <v>0</v>
      </c>
      <c r="AU171" s="330">
        <f t="shared" si="107"/>
        <v>0</v>
      </c>
      <c r="AV171" s="330">
        <f t="shared" si="107"/>
        <v>0</v>
      </c>
      <c r="AW171" s="330">
        <f t="shared" si="107"/>
        <v>0</v>
      </c>
      <c r="AX171" s="330">
        <f t="shared" si="107"/>
        <v>0</v>
      </c>
      <c r="AY171" s="210"/>
      <c r="AZ171" s="222"/>
    </row>
    <row r="172" ht="18" customHeight="1" spans="1:52">
      <c r="A172" s="191" t="s">
        <v>108</v>
      </c>
      <c r="B172" s="192"/>
      <c r="C172" s="224"/>
      <c r="D172" s="217"/>
      <c r="E172" s="187"/>
      <c r="F172" s="187"/>
      <c r="G172" s="183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276">
        <f>SUM(LARGE(D174:Q174,{1,2,3,4,5,6,7}))</f>
        <v>0</v>
      </c>
      <c r="S172" s="187"/>
      <c r="T172" s="187"/>
      <c r="U172" s="212"/>
      <c r="V172" s="218" t="s">
        <v>51</v>
      </c>
      <c r="W172" s="218" t="s">
        <v>51</v>
      </c>
      <c r="X172" s="218" t="s">
        <v>51</v>
      </c>
      <c r="Y172" s="218" t="s">
        <v>51</v>
      </c>
      <c r="Z172" s="218" t="s">
        <v>51</v>
      </c>
      <c r="AA172" s="218" t="s">
        <v>51</v>
      </c>
      <c r="AB172" s="218" t="s">
        <v>51</v>
      </c>
      <c r="AC172" s="218" t="s">
        <v>51</v>
      </c>
      <c r="AD172" s="218" t="s">
        <v>51</v>
      </c>
      <c r="AE172" s="218" t="s">
        <v>51</v>
      </c>
      <c r="AF172" s="218" t="s">
        <v>51</v>
      </c>
      <c r="AG172" s="218" t="s">
        <v>51</v>
      </c>
      <c r="AH172" s="218" t="s">
        <v>51</v>
      </c>
      <c r="AI172" s="218" t="s">
        <v>51</v>
      </c>
      <c r="AJ172" s="218" t="s">
        <v>51</v>
      </c>
      <c r="AK172" s="218" t="s">
        <v>51</v>
      </c>
      <c r="AL172" s="218" t="s">
        <v>51</v>
      </c>
      <c r="AM172" s="218" t="s">
        <v>51</v>
      </c>
      <c r="AN172" s="218" t="s">
        <v>51</v>
      </c>
      <c r="AO172" s="218" t="s">
        <v>51</v>
      </c>
      <c r="AP172" s="218" t="s">
        <v>51</v>
      </c>
      <c r="AQ172" s="218" t="s">
        <v>51</v>
      </c>
      <c r="AR172" s="218" t="s">
        <v>51</v>
      </c>
      <c r="AS172" s="218">
        <v>20</v>
      </c>
      <c r="AT172" s="218" t="s">
        <v>51</v>
      </c>
      <c r="AU172" s="218" t="s">
        <v>51</v>
      </c>
      <c r="AV172" s="218" t="s">
        <v>51</v>
      </c>
      <c r="AW172" s="218" t="s">
        <v>51</v>
      </c>
      <c r="AX172" s="218" t="s">
        <v>51</v>
      </c>
      <c r="AY172" s="326">
        <f>SUM(V174:AX174)</f>
        <v>36</v>
      </c>
      <c r="AZ172" s="230">
        <f>SUM(AY172,S174:U174,R172,B172:C174)</f>
        <v>36</v>
      </c>
    </row>
    <row r="173" s="311" customFormat="1" ht="18" customHeight="1" spans="1:52">
      <c r="A173" s="325"/>
      <c r="B173" s="199"/>
      <c r="C173" s="326"/>
      <c r="D173" s="327"/>
      <c r="E173" s="328"/>
      <c r="F173" s="220"/>
      <c r="G173" s="187"/>
      <c r="H173" s="187"/>
      <c r="I173" s="183"/>
      <c r="J173" s="328"/>
      <c r="K173" s="187"/>
      <c r="L173" s="220"/>
      <c r="M173" s="187"/>
      <c r="N173" s="183"/>
      <c r="O173" s="220"/>
      <c r="P173" s="220"/>
      <c r="Q173" s="220"/>
      <c r="R173" s="276"/>
      <c r="S173" s="183"/>
      <c r="T173" s="328"/>
      <c r="U173" s="212"/>
      <c r="V173" s="218" t="s">
        <v>51</v>
      </c>
      <c r="W173" s="218" t="s">
        <v>51</v>
      </c>
      <c r="X173" s="218" t="s">
        <v>51</v>
      </c>
      <c r="Y173" s="218" t="s">
        <v>51</v>
      </c>
      <c r="Z173" s="218" t="s">
        <v>51</v>
      </c>
      <c r="AA173" s="218" t="s">
        <v>51</v>
      </c>
      <c r="AB173" s="218" t="s">
        <v>51</v>
      </c>
      <c r="AC173" s="218" t="s">
        <v>51</v>
      </c>
      <c r="AD173" s="218" t="s">
        <v>51</v>
      </c>
      <c r="AE173" s="218" t="s">
        <v>51</v>
      </c>
      <c r="AF173" s="218" t="s">
        <v>51</v>
      </c>
      <c r="AG173" s="218" t="s">
        <v>51</v>
      </c>
      <c r="AH173" s="218" t="s">
        <v>51</v>
      </c>
      <c r="AI173" s="218" t="s">
        <v>51</v>
      </c>
      <c r="AJ173" s="218" t="s">
        <v>51</v>
      </c>
      <c r="AK173" s="218" t="s">
        <v>51</v>
      </c>
      <c r="AL173" s="218" t="s">
        <v>51</v>
      </c>
      <c r="AM173" s="218" t="s">
        <v>51</v>
      </c>
      <c r="AN173" s="218" t="s">
        <v>51</v>
      </c>
      <c r="AO173" s="218" t="s">
        <v>51</v>
      </c>
      <c r="AP173" s="218" t="s">
        <v>51</v>
      </c>
      <c r="AQ173" s="218" t="s">
        <v>51</v>
      </c>
      <c r="AR173" s="218" t="s">
        <v>51</v>
      </c>
      <c r="AS173" s="218">
        <v>16</v>
      </c>
      <c r="AT173" s="218" t="s">
        <v>51</v>
      </c>
      <c r="AU173" s="218" t="s">
        <v>51</v>
      </c>
      <c r="AV173" s="218" t="s">
        <v>51</v>
      </c>
      <c r="AW173" s="218" t="s">
        <v>51</v>
      </c>
      <c r="AX173" s="218" t="s">
        <v>51</v>
      </c>
      <c r="AY173" s="326"/>
      <c r="AZ173" s="230"/>
    </row>
    <row r="174" s="311" customFormat="1" ht="18" customHeight="1" spans="1:52">
      <c r="A174" s="329"/>
      <c r="B174" s="183"/>
      <c r="C174" s="210"/>
      <c r="D174" s="330">
        <f>SUM(D172:D173)</f>
        <v>0</v>
      </c>
      <c r="E174" s="330">
        <f t="shared" ref="E174:Q174" si="108">SUM(E172:E173)</f>
        <v>0</v>
      </c>
      <c r="F174" s="330">
        <f t="shared" si="108"/>
        <v>0</v>
      </c>
      <c r="G174" s="331">
        <f t="shared" si="108"/>
        <v>0</v>
      </c>
      <c r="H174" s="331">
        <f t="shared" si="108"/>
        <v>0</v>
      </c>
      <c r="I174" s="331">
        <f t="shared" si="108"/>
        <v>0</v>
      </c>
      <c r="J174" s="330">
        <f t="shared" si="108"/>
        <v>0</v>
      </c>
      <c r="K174" s="331">
        <f t="shared" si="108"/>
        <v>0</v>
      </c>
      <c r="L174" s="330">
        <f t="shared" si="108"/>
        <v>0</v>
      </c>
      <c r="M174" s="331">
        <f t="shared" si="108"/>
        <v>0</v>
      </c>
      <c r="N174" s="331">
        <f t="shared" si="108"/>
        <v>0</v>
      </c>
      <c r="O174" s="330">
        <f t="shared" si="108"/>
        <v>0</v>
      </c>
      <c r="P174" s="330">
        <f t="shared" si="108"/>
        <v>0</v>
      </c>
      <c r="Q174" s="330">
        <f t="shared" si="108"/>
        <v>0</v>
      </c>
      <c r="R174" s="231"/>
      <c r="S174" s="331">
        <f>SUM(S172:S173)</f>
        <v>0</v>
      </c>
      <c r="T174" s="330">
        <f t="shared" ref="S174:AX174" si="109">SUM(T172:T173)</f>
        <v>0</v>
      </c>
      <c r="U174" s="284">
        <f t="shared" si="109"/>
        <v>0</v>
      </c>
      <c r="V174" s="330">
        <f t="shared" si="109"/>
        <v>0</v>
      </c>
      <c r="W174" s="330">
        <f t="shared" si="109"/>
        <v>0</v>
      </c>
      <c r="X174" s="330">
        <f t="shared" si="109"/>
        <v>0</v>
      </c>
      <c r="Y174" s="330">
        <f t="shared" si="109"/>
        <v>0</v>
      </c>
      <c r="Z174" s="330">
        <f t="shared" si="109"/>
        <v>0</v>
      </c>
      <c r="AA174" s="330">
        <f t="shared" si="109"/>
        <v>0</v>
      </c>
      <c r="AB174" s="330">
        <f t="shared" si="109"/>
        <v>0</v>
      </c>
      <c r="AC174" s="330">
        <f t="shared" si="109"/>
        <v>0</v>
      </c>
      <c r="AD174" s="330">
        <f t="shared" si="109"/>
        <v>0</v>
      </c>
      <c r="AE174" s="330">
        <f t="shared" si="109"/>
        <v>0</v>
      </c>
      <c r="AF174" s="330">
        <f t="shared" si="109"/>
        <v>0</v>
      </c>
      <c r="AG174" s="330">
        <f t="shared" si="109"/>
        <v>0</v>
      </c>
      <c r="AH174" s="330">
        <f t="shared" si="109"/>
        <v>0</v>
      </c>
      <c r="AI174" s="330">
        <f t="shared" si="109"/>
        <v>0</v>
      </c>
      <c r="AJ174" s="330">
        <f t="shared" si="109"/>
        <v>0</v>
      </c>
      <c r="AK174" s="330">
        <f t="shared" si="109"/>
        <v>0</v>
      </c>
      <c r="AL174" s="330">
        <f t="shared" si="109"/>
        <v>0</v>
      </c>
      <c r="AM174" s="330">
        <f t="shared" si="109"/>
        <v>0</v>
      </c>
      <c r="AN174" s="330">
        <f t="shared" si="109"/>
        <v>0</v>
      </c>
      <c r="AO174" s="330">
        <f t="shared" si="109"/>
        <v>0</v>
      </c>
      <c r="AP174" s="330">
        <f t="shared" si="109"/>
        <v>0</v>
      </c>
      <c r="AQ174" s="330">
        <f t="shared" si="109"/>
        <v>0</v>
      </c>
      <c r="AR174" s="330">
        <f t="shared" si="109"/>
        <v>0</v>
      </c>
      <c r="AS174" s="330">
        <f t="shared" si="109"/>
        <v>36</v>
      </c>
      <c r="AT174" s="330">
        <f t="shared" si="109"/>
        <v>0</v>
      </c>
      <c r="AU174" s="330">
        <f t="shared" si="109"/>
        <v>0</v>
      </c>
      <c r="AV174" s="330">
        <f t="shared" si="109"/>
        <v>0</v>
      </c>
      <c r="AW174" s="330">
        <f t="shared" si="109"/>
        <v>0</v>
      </c>
      <c r="AX174" s="330">
        <f t="shared" si="109"/>
        <v>0</v>
      </c>
      <c r="AY174" s="210"/>
      <c r="AZ174" s="222"/>
    </row>
    <row r="175" ht="18" customHeight="1" spans="1:52">
      <c r="A175" s="191" t="s">
        <v>109</v>
      </c>
      <c r="B175" s="192"/>
      <c r="C175" s="224"/>
      <c r="D175" s="217"/>
      <c r="E175" s="187"/>
      <c r="F175" s="187"/>
      <c r="G175" s="183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276">
        <f>SUM(LARGE(D177:Q177,{1,2,3,4,5,6,7}))</f>
        <v>0</v>
      </c>
      <c r="S175" s="187"/>
      <c r="T175" s="187"/>
      <c r="U175" s="212"/>
      <c r="V175" s="218" t="s">
        <v>51</v>
      </c>
      <c r="W175" s="218" t="s">
        <v>51</v>
      </c>
      <c r="X175" s="218" t="s">
        <v>51</v>
      </c>
      <c r="Y175" s="218" t="s">
        <v>51</v>
      </c>
      <c r="Z175" s="218" t="s">
        <v>51</v>
      </c>
      <c r="AA175" s="218" t="s">
        <v>51</v>
      </c>
      <c r="AB175" s="218" t="s">
        <v>51</v>
      </c>
      <c r="AC175" s="218" t="s">
        <v>51</v>
      </c>
      <c r="AD175" s="218" t="s">
        <v>51</v>
      </c>
      <c r="AE175" s="218" t="s">
        <v>51</v>
      </c>
      <c r="AF175" s="218" t="s">
        <v>51</v>
      </c>
      <c r="AG175" s="218" t="s">
        <v>51</v>
      </c>
      <c r="AH175" s="218" t="s">
        <v>51</v>
      </c>
      <c r="AI175" s="218" t="s">
        <v>51</v>
      </c>
      <c r="AJ175" s="218" t="s">
        <v>51</v>
      </c>
      <c r="AK175" s="218" t="s">
        <v>51</v>
      </c>
      <c r="AL175" s="218" t="s">
        <v>51</v>
      </c>
      <c r="AM175" s="218" t="s">
        <v>51</v>
      </c>
      <c r="AN175" s="218" t="s">
        <v>51</v>
      </c>
      <c r="AO175" s="218" t="s">
        <v>51</v>
      </c>
      <c r="AP175" s="218" t="s">
        <v>51</v>
      </c>
      <c r="AQ175" s="218" t="s">
        <v>51</v>
      </c>
      <c r="AR175" s="218" t="s">
        <v>51</v>
      </c>
      <c r="AS175" s="218" t="s">
        <v>51</v>
      </c>
      <c r="AT175" s="218" t="s">
        <v>51</v>
      </c>
      <c r="AU175" s="218" t="s">
        <v>51</v>
      </c>
      <c r="AV175" s="218" t="s">
        <v>51</v>
      </c>
      <c r="AW175" s="218" t="s">
        <v>51</v>
      </c>
      <c r="AX175" s="218" t="s">
        <v>51</v>
      </c>
      <c r="AY175" s="326">
        <f>SUM(V177:AX177)</f>
        <v>0</v>
      </c>
      <c r="AZ175" s="230">
        <f>SUM(AY175,S177:U177,R175,B175:C177)</f>
        <v>0</v>
      </c>
    </row>
    <row r="176" s="311" customFormat="1" ht="18" customHeight="1" spans="1:52">
      <c r="A176" s="325"/>
      <c r="B176" s="199"/>
      <c r="C176" s="326"/>
      <c r="D176" s="327"/>
      <c r="E176" s="328"/>
      <c r="F176" s="220"/>
      <c r="G176" s="187"/>
      <c r="H176" s="187"/>
      <c r="I176" s="183"/>
      <c r="J176" s="328"/>
      <c r="K176" s="187"/>
      <c r="L176" s="220"/>
      <c r="M176" s="187"/>
      <c r="N176" s="183"/>
      <c r="O176" s="220"/>
      <c r="P176" s="220"/>
      <c r="Q176" s="220"/>
      <c r="R176" s="276"/>
      <c r="S176" s="183"/>
      <c r="T176" s="328"/>
      <c r="U176" s="212"/>
      <c r="V176" s="218" t="s">
        <v>51</v>
      </c>
      <c r="W176" s="218" t="s">
        <v>51</v>
      </c>
      <c r="X176" s="218" t="s">
        <v>51</v>
      </c>
      <c r="Y176" s="218" t="s">
        <v>51</v>
      </c>
      <c r="Z176" s="218" t="s">
        <v>51</v>
      </c>
      <c r="AA176" s="218" t="s">
        <v>51</v>
      </c>
      <c r="AB176" s="218" t="s">
        <v>51</v>
      </c>
      <c r="AC176" s="218" t="s">
        <v>51</v>
      </c>
      <c r="AD176" s="218" t="s">
        <v>51</v>
      </c>
      <c r="AE176" s="218" t="s">
        <v>51</v>
      </c>
      <c r="AF176" s="218" t="s">
        <v>51</v>
      </c>
      <c r="AG176" s="218" t="s">
        <v>51</v>
      </c>
      <c r="AH176" s="218" t="s">
        <v>51</v>
      </c>
      <c r="AI176" s="218" t="s">
        <v>51</v>
      </c>
      <c r="AJ176" s="218" t="s">
        <v>51</v>
      </c>
      <c r="AK176" s="218" t="s">
        <v>51</v>
      </c>
      <c r="AL176" s="218" t="s">
        <v>51</v>
      </c>
      <c r="AM176" s="218" t="s">
        <v>51</v>
      </c>
      <c r="AN176" s="218" t="s">
        <v>51</v>
      </c>
      <c r="AO176" s="218" t="s">
        <v>51</v>
      </c>
      <c r="AP176" s="218" t="s">
        <v>51</v>
      </c>
      <c r="AQ176" s="218" t="s">
        <v>51</v>
      </c>
      <c r="AR176" s="218" t="s">
        <v>51</v>
      </c>
      <c r="AS176" s="218" t="s">
        <v>51</v>
      </c>
      <c r="AT176" s="218" t="s">
        <v>51</v>
      </c>
      <c r="AU176" s="218" t="s">
        <v>51</v>
      </c>
      <c r="AV176" s="218" t="s">
        <v>51</v>
      </c>
      <c r="AW176" s="218" t="s">
        <v>51</v>
      </c>
      <c r="AX176" s="218" t="s">
        <v>51</v>
      </c>
      <c r="AY176" s="326"/>
      <c r="AZ176" s="230"/>
    </row>
    <row r="177" s="311" customFormat="1" ht="18" customHeight="1" spans="1:52">
      <c r="A177" s="329"/>
      <c r="B177" s="183"/>
      <c r="C177" s="210"/>
      <c r="D177" s="330">
        <f t="shared" ref="D177:Q177" si="110">SUM(D175:D176)</f>
        <v>0</v>
      </c>
      <c r="E177" s="330">
        <f t="shared" si="110"/>
        <v>0</v>
      </c>
      <c r="F177" s="330">
        <f t="shared" si="110"/>
        <v>0</v>
      </c>
      <c r="G177" s="331">
        <f t="shared" si="110"/>
        <v>0</v>
      </c>
      <c r="H177" s="331">
        <f t="shared" si="110"/>
        <v>0</v>
      </c>
      <c r="I177" s="331">
        <f t="shared" si="110"/>
        <v>0</v>
      </c>
      <c r="J177" s="330">
        <f t="shared" si="110"/>
        <v>0</v>
      </c>
      <c r="K177" s="331">
        <f t="shared" si="110"/>
        <v>0</v>
      </c>
      <c r="L177" s="330">
        <f t="shared" si="110"/>
        <v>0</v>
      </c>
      <c r="M177" s="331">
        <f t="shared" si="110"/>
        <v>0</v>
      </c>
      <c r="N177" s="331">
        <f t="shared" si="110"/>
        <v>0</v>
      </c>
      <c r="O177" s="330">
        <f t="shared" si="110"/>
        <v>0</v>
      </c>
      <c r="P177" s="330">
        <f t="shared" si="110"/>
        <v>0</v>
      </c>
      <c r="Q177" s="330">
        <f t="shared" si="110"/>
        <v>0</v>
      </c>
      <c r="R177" s="231"/>
      <c r="S177" s="331">
        <f>SUM(S175:S176)</f>
        <v>0</v>
      </c>
      <c r="T177" s="330">
        <f t="shared" ref="S177:AX177" si="111">SUM(T175:T176)</f>
        <v>0</v>
      </c>
      <c r="U177" s="284">
        <f t="shared" si="111"/>
        <v>0</v>
      </c>
      <c r="V177" s="330">
        <f t="shared" si="111"/>
        <v>0</v>
      </c>
      <c r="W177" s="330">
        <f t="shared" si="111"/>
        <v>0</v>
      </c>
      <c r="X177" s="330">
        <f t="shared" si="111"/>
        <v>0</v>
      </c>
      <c r="Y177" s="330">
        <f t="shared" si="111"/>
        <v>0</v>
      </c>
      <c r="Z177" s="330">
        <f t="shared" si="111"/>
        <v>0</v>
      </c>
      <c r="AA177" s="330">
        <f t="shared" si="111"/>
        <v>0</v>
      </c>
      <c r="AB177" s="330">
        <f t="shared" si="111"/>
        <v>0</v>
      </c>
      <c r="AC177" s="330">
        <f t="shared" si="111"/>
        <v>0</v>
      </c>
      <c r="AD177" s="330">
        <f t="shared" si="111"/>
        <v>0</v>
      </c>
      <c r="AE177" s="330">
        <f t="shared" si="111"/>
        <v>0</v>
      </c>
      <c r="AF177" s="330">
        <f t="shared" si="111"/>
        <v>0</v>
      </c>
      <c r="AG177" s="330">
        <f t="shared" si="111"/>
        <v>0</v>
      </c>
      <c r="AH177" s="330">
        <f t="shared" si="111"/>
        <v>0</v>
      </c>
      <c r="AI177" s="330">
        <f t="shared" si="111"/>
        <v>0</v>
      </c>
      <c r="AJ177" s="330">
        <f t="shared" si="111"/>
        <v>0</v>
      </c>
      <c r="AK177" s="330">
        <f t="shared" si="111"/>
        <v>0</v>
      </c>
      <c r="AL177" s="330">
        <f t="shared" si="111"/>
        <v>0</v>
      </c>
      <c r="AM177" s="330">
        <f t="shared" si="111"/>
        <v>0</v>
      </c>
      <c r="AN177" s="330">
        <f t="shared" si="111"/>
        <v>0</v>
      </c>
      <c r="AO177" s="330">
        <f t="shared" si="111"/>
        <v>0</v>
      </c>
      <c r="AP177" s="330">
        <f t="shared" si="111"/>
        <v>0</v>
      </c>
      <c r="AQ177" s="330">
        <f t="shared" si="111"/>
        <v>0</v>
      </c>
      <c r="AR177" s="330">
        <f t="shared" si="111"/>
        <v>0</v>
      </c>
      <c r="AS177" s="330">
        <f t="shared" si="111"/>
        <v>0</v>
      </c>
      <c r="AT177" s="330">
        <f t="shared" si="111"/>
        <v>0</v>
      </c>
      <c r="AU177" s="330">
        <f t="shared" si="111"/>
        <v>0</v>
      </c>
      <c r="AV177" s="330">
        <f t="shared" si="111"/>
        <v>0</v>
      </c>
      <c r="AW177" s="330">
        <f t="shared" si="111"/>
        <v>0</v>
      </c>
      <c r="AX177" s="330">
        <f t="shared" si="111"/>
        <v>0</v>
      </c>
      <c r="AY177" s="210"/>
      <c r="AZ177" s="222"/>
    </row>
    <row r="178" ht="18" customHeight="1" spans="1:52">
      <c r="A178" s="191" t="s">
        <v>110</v>
      </c>
      <c r="B178" s="192"/>
      <c r="C178" s="224"/>
      <c r="D178" s="217"/>
      <c r="E178" s="187"/>
      <c r="F178" s="187"/>
      <c r="G178" s="183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276">
        <f>SUM(LARGE(D180:Q180,{1,2,3,4,5,6,7}))</f>
        <v>0</v>
      </c>
      <c r="S178" s="187"/>
      <c r="T178" s="187"/>
      <c r="U178" s="212"/>
      <c r="V178" s="218" t="s">
        <v>51</v>
      </c>
      <c r="W178" s="218" t="s">
        <v>51</v>
      </c>
      <c r="X178" s="218" t="s">
        <v>51</v>
      </c>
      <c r="Y178" s="218" t="s">
        <v>51</v>
      </c>
      <c r="Z178" s="218" t="s">
        <v>51</v>
      </c>
      <c r="AA178" s="218" t="s">
        <v>51</v>
      </c>
      <c r="AB178" s="218" t="s">
        <v>51</v>
      </c>
      <c r="AC178" s="218" t="s">
        <v>51</v>
      </c>
      <c r="AD178" s="218" t="s">
        <v>51</v>
      </c>
      <c r="AE178" s="218" t="s">
        <v>51</v>
      </c>
      <c r="AF178" s="218" t="s">
        <v>51</v>
      </c>
      <c r="AG178" s="218" t="s">
        <v>51</v>
      </c>
      <c r="AH178" s="218" t="s">
        <v>51</v>
      </c>
      <c r="AI178" s="218" t="s">
        <v>51</v>
      </c>
      <c r="AJ178" s="218" t="s">
        <v>51</v>
      </c>
      <c r="AK178" s="218" t="s">
        <v>51</v>
      </c>
      <c r="AL178" s="218" t="s">
        <v>51</v>
      </c>
      <c r="AM178" s="218" t="s">
        <v>51</v>
      </c>
      <c r="AN178" s="218" t="s">
        <v>51</v>
      </c>
      <c r="AO178" s="218" t="s">
        <v>51</v>
      </c>
      <c r="AP178" s="218" t="s">
        <v>51</v>
      </c>
      <c r="AQ178" s="218" t="s">
        <v>51</v>
      </c>
      <c r="AR178" s="218" t="s">
        <v>51</v>
      </c>
      <c r="AS178" s="218" t="s">
        <v>51</v>
      </c>
      <c r="AT178" s="218" t="s">
        <v>51</v>
      </c>
      <c r="AU178" s="218" t="s">
        <v>51</v>
      </c>
      <c r="AV178" s="218" t="s">
        <v>51</v>
      </c>
      <c r="AW178" s="218" t="s">
        <v>51</v>
      </c>
      <c r="AX178" s="218" t="s">
        <v>51</v>
      </c>
      <c r="AY178" s="326">
        <f>SUM(V180:AX180)</f>
        <v>0</v>
      </c>
      <c r="AZ178" s="230">
        <f>SUM(AY178,S180:U180,R178,B178:C180)</f>
        <v>0</v>
      </c>
    </row>
    <row r="179" s="311" customFormat="1" ht="18" customHeight="1" spans="1:52">
      <c r="A179" s="325"/>
      <c r="B179" s="199"/>
      <c r="C179" s="326"/>
      <c r="D179" s="327"/>
      <c r="E179" s="328"/>
      <c r="F179" s="220"/>
      <c r="G179" s="187"/>
      <c r="H179" s="187"/>
      <c r="I179" s="183"/>
      <c r="J179" s="328"/>
      <c r="K179" s="187"/>
      <c r="L179" s="220"/>
      <c r="M179" s="187"/>
      <c r="N179" s="183"/>
      <c r="O179" s="220"/>
      <c r="P179" s="220"/>
      <c r="Q179" s="220"/>
      <c r="R179" s="276"/>
      <c r="S179" s="183"/>
      <c r="T179" s="328"/>
      <c r="U179" s="212"/>
      <c r="V179" s="218" t="s">
        <v>51</v>
      </c>
      <c r="W179" s="218" t="s">
        <v>51</v>
      </c>
      <c r="X179" s="218" t="s">
        <v>51</v>
      </c>
      <c r="Y179" s="218" t="s">
        <v>51</v>
      </c>
      <c r="Z179" s="218" t="s">
        <v>51</v>
      </c>
      <c r="AA179" s="218" t="s">
        <v>51</v>
      </c>
      <c r="AB179" s="218" t="s">
        <v>51</v>
      </c>
      <c r="AC179" s="218" t="s">
        <v>51</v>
      </c>
      <c r="AD179" s="218" t="s">
        <v>51</v>
      </c>
      <c r="AE179" s="218" t="s">
        <v>51</v>
      </c>
      <c r="AF179" s="218" t="s">
        <v>51</v>
      </c>
      <c r="AG179" s="218" t="s">
        <v>51</v>
      </c>
      <c r="AH179" s="218" t="s">
        <v>51</v>
      </c>
      <c r="AI179" s="218" t="s">
        <v>51</v>
      </c>
      <c r="AJ179" s="218" t="s">
        <v>51</v>
      </c>
      <c r="AK179" s="218" t="s">
        <v>51</v>
      </c>
      <c r="AL179" s="218" t="s">
        <v>51</v>
      </c>
      <c r="AM179" s="218" t="s">
        <v>51</v>
      </c>
      <c r="AN179" s="218" t="s">
        <v>51</v>
      </c>
      <c r="AO179" s="218" t="s">
        <v>51</v>
      </c>
      <c r="AP179" s="218" t="s">
        <v>51</v>
      </c>
      <c r="AQ179" s="218" t="s">
        <v>51</v>
      </c>
      <c r="AR179" s="218" t="s">
        <v>51</v>
      </c>
      <c r="AS179" s="218" t="s">
        <v>51</v>
      </c>
      <c r="AT179" s="218" t="s">
        <v>51</v>
      </c>
      <c r="AU179" s="218" t="s">
        <v>51</v>
      </c>
      <c r="AV179" s="218" t="s">
        <v>51</v>
      </c>
      <c r="AW179" s="218" t="s">
        <v>51</v>
      </c>
      <c r="AX179" s="218" t="s">
        <v>51</v>
      </c>
      <c r="AY179" s="326"/>
      <c r="AZ179" s="230"/>
    </row>
    <row r="180" s="311" customFormat="1" ht="18" customHeight="1" spans="1:52">
      <c r="A180" s="329"/>
      <c r="B180" s="183"/>
      <c r="C180" s="210"/>
      <c r="D180" s="330">
        <f>SUM(D178:D179)</f>
        <v>0</v>
      </c>
      <c r="E180" s="330">
        <f t="shared" ref="E180:Q180" si="112">SUM(E178:E179)</f>
        <v>0</v>
      </c>
      <c r="F180" s="330">
        <f t="shared" si="112"/>
        <v>0</v>
      </c>
      <c r="G180" s="331">
        <f t="shared" si="112"/>
        <v>0</v>
      </c>
      <c r="H180" s="331">
        <f t="shared" si="112"/>
        <v>0</v>
      </c>
      <c r="I180" s="331">
        <f t="shared" si="112"/>
        <v>0</v>
      </c>
      <c r="J180" s="330">
        <f t="shared" si="112"/>
        <v>0</v>
      </c>
      <c r="K180" s="331">
        <f t="shared" si="112"/>
        <v>0</v>
      </c>
      <c r="L180" s="330">
        <f t="shared" si="112"/>
        <v>0</v>
      </c>
      <c r="M180" s="331">
        <f t="shared" si="112"/>
        <v>0</v>
      </c>
      <c r="N180" s="331">
        <f t="shared" si="112"/>
        <v>0</v>
      </c>
      <c r="O180" s="330">
        <f t="shared" si="112"/>
        <v>0</v>
      </c>
      <c r="P180" s="330">
        <f t="shared" si="112"/>
        <v>0</v>
      </c>
      <c r="Q180" s="330">
        <f t="shared" si="112"/>
        <v>0</v>
      </c>
      <c r="R180" s="231"/>
      <c r="S180" s="331">
        <f>SUM(S178:S179)</f>
        <v>0</v>
      </c>
      <c r="T180" s="330">
        <f t="shared" ref="S180:AX180" si="113">SUM(T178:T179)</f>
        <v>0</v>
      </c>
      <c r="U180" s="284">
        <f t="shared" si="113"/>
        <v>0</v>
      </c>
      <c r="V180" s="330">
        <f t="shared" si="113"/>
        <v>0</v>
      </c>
      <c r="W180" s="330">
        <f t="shared" si="113"/>
        <v>0</v>
      </c>
      <c r="X180" s="330">
        <f t="shared" si="113"/>
        <v>0</v>
      </c>
      <c r="Y180" s="330">
        <f t="shared" si="113"/>
        <v>0</v>
      </c>
      <c r="Z180" s="330">
        <f t="shared" si="113"/>
        <v>0</v>
      </c>
      <c r="AA180" s="330">
        <f t="shared" si="113"/>
        <v>0</v>
      </c>
      <c r="AB180" s="330">
        <f t="shared" si="113"/>
        <v>0</v>
      </c>
      <c r="AC180" s="330">
        <f t="shared" si="113"/>
        <v>0</v>
      </c>
      <c r="AD180" s="330">
        <f t="shared" si="113"/>
        <v>0</v>
      </c>
      <c r="AE180" s="330">
        <f t="shared" si="113"/>
        <v>0</v>
      </c>
      <c r="AF180" s="330">
        <f t="shared" si="113"/>
        <v>0</v>
      </c>
      <c r="AG180" s="330">
        <f t="shared" si="113"/>
        <v>0</v>
      </c>
      <c r="AH180" s="330">
        <f t="shared" si="113"/>
        <v>0</v>
      </c>
      <c r="AI180" s="330">
        <f t="shared" si="113"/>
        <v>0</v>
      </c>
      <c r="AJ180" s="330">
        <f t="shared" si="113"/>
        <v>0</v>
      </c>
      <c r="AK180" s="330">
        <f t="shared" si="113"/>
        <v>0</v>
      </c>
      <c r="AL180" s="330">
        <f t="shared" si="113"/>
        <v>0</v>
      </c>
      <c r="AM180" s="330">
        <f t="shared" si="113"/>
        <v>0</v>
      </c>
      <c r="AN180" s="330">
        <f t="shared" si="113"/>
        <v>0</v>
      </c>
      <c r="AO180" s="330">
        <f t="shared" si="113"/>
        <v>0</v>
      </c>
      <c r="AP180" s="330">
        <f t="shared" si="113"/>
        <v>0</v>
      </c>
      <c r="AQ180" s="330">
        <f t="shared" si="113"/>
        <v>0</v>
      </c>
      <c r="AR180" s="330">
        <f t="shared" si="113"/>
        <v>0</v>
      </c>
      <c r="AS180" s="330">
        <f t="shared" si="113"/>
        <v>0</v>
      </c>
      <c r="AT180" s="330">
        <f t="shared" si="113"/>
        <v>0</v>
      </c>
      <c r="AU180" s="330">
        <f t="shared" si="113"/>
        <v>0</v>
      </c>
      <c r="AV180" s="330">
        <f t="shared" si="113"/>
        <v>0</v>
      </c>
      <c r="AW180" s="330">
        <f t="shared" si="113"/>
        <v>0</v>
      </c>
      <c r="AX180" s="330">
        <f t="shared" si="113"/>
        <v>0</v>
      </c>
      <c r="AY180" s="210"/>
      <c r="AZ180" s="222"/>
    </row>
    <row r="181" ht="18" customHeight="1" spans="1:52">
      <c r="A181" s="354" t="s">
        <v>111</v>
      </c>
      <c r="B181" s="192"/>
      <c r="C181" s="224"/>
      <c r="D181" s="217"/>
      <c r="E181" s="187"/>
      <c r="F181" s="187"/>
      <c r="G181" s="183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276">
        <f>SUM(LARGE(D183:Q183,{1,2,3,4,5,6,7}))</f>
        <v>0</v>
      </c>
      <c r="S181" s="187"/>
      <c r="T181" s="187"/>
      <c r="U181" s="212"/>
      <c r="V181" s="218" t="s">
        <v>51</v>
      </c>
      <c r="W181" s="218" t="s">
        <v>51</v>
      </c>
      <c r="X181" s="218" t="s">
        <v>51</v>
      </c>
      <c r="Y181" s="218" t="s">
        <v>51</v>
      </c>
      <c r="Z181" s="218" t="s">
        <v>51</v>
      </c>
      <c r="AA181" s="218" t="s">
        <v>51</v>
      </c>
      <c r="AB181" s="218" t="s">
        <v>51</v>
      </c>
      <c r="AC181" s="218" t="s">
        <v>51</v>
      </c>
      <c r="AD181" s="218" t="s">
        <v>51</v>
      </c>
      <c r="AE181" s="218" t="s">
        <v>51</v>
      </c>
      <c r="AF181" s="218" t="s">
        <v>51</v>
      </c>
      <c r="AG181" s="218" t="s">
        <v>51</v>
      </c>
      <c r="AH181" s="218" t="s">
        <v>51</v>
      </c>
      <c r="AI181" s="218" t="s">
        <v>51</v>
      </c>
      <c r="AJ181" s="218" t="s">
        <v>51</v>
      </c>
      <c r="AK181" s="218" t="s">
        <v>51</v>
      </c>
      <c r="AL181" s="218" t="s">
        <v>51</v>
      </c>
      <c r="AM181" s="218" t="s">
        <v>51</v>
      </c>
      <c r="AN181" s="218" t="s">
        <v>51</v>
      </c>
      <c r="AO181" s="218" t="s">
        <v>51</v>
      </c>
      <c r="AP181" s="218" t="s">
        <v>51</v>
      </c>
      <c r="AQ181" s="218" t="s">
        <v>51</v>
      </c>
      <c r="AR181" s="218" t="s">
        <v>51</v>
      </c>
      <c r="AS181" s="218" t="s">
        <v>51</v>
      </c>
      <c r="AT181" s="218" t="s">
        <v>51</v>
      </c>
      <c r="AU181" s="218" t="s">
        <v>51</v>
      </c>
      <c r="AV181" s="218" t="s">
        <v>51</v>
      </c>
      <c r="AW181" s="218" t="s">
        <v>51</v>
      </c>
      <c r="AX181" s="218" t="s">
        <v>51</v>
      </c>
      <c r="AY181" s="326">
        <f>SUM(V183:AX183)</f>
        <v>0</v>
      </c>
      <c r="AZ181" s="230">
        <f>SUM(AY181,S183:U183,R181,B181:C183)</f>
        <v>0</v>
      </c>
    </row>
    <row r="182" s="311" customFormat="1" ht="18" customHeight="1" spans="1:52">
      <c r="A182" s="355"/>
      <c r="B182" s="199"/>
      <c r="C182" s="326"/>
      <c r="D182" s="327"/>
      <c r="E182" s="328"/>
      <c r="F182" s="220"/>
      <c r="G182" s="187"/>
      <c r="H182" s="187"/>
      <c r="I182" s="183"/>
      <c r="J182" s="328"/>
      <c r="K182" s="187"/>
      <c r="L182" s="220"/>
      <c r="M182" s="187"/>
      <c r="N182" s="183"/>
      <c r="O182" s="220"/>
      <c r="P182" s="220"/>
      <c r="Q182" s="220"/>
      <c r="R182" s="276"/>
      <c r="S182" s="183"/>
      <c r="T182" s="328"/>
      <c r="U182" s="212"/>
      <c r="V182" s="218" t="s">
        <v>51</v>
      </c>
      <c r="W182" s="218" t="s">
        <v>51</v>
      </c>
      <c r="X182" s="218" t="s">
        <v>51</v>
      </c>
      <c r="Y182" s="218" t="s">
        <v>51</v>
      </c>
      <c r="Z182" s="218" t="s">
        <v>51</v>
      </c>
      <c r="AA182" s="218" t="s">
        <v>51</v>
      </c>
      <c r="AB182" s="218" t="s">
        <v>51</v>
      </c>
      <c r="AC182" s="218" t="s">
        <v>51</v>
      </c>
      <c r="AD182" s="218" t="s">
        <v>51</v>
      </c>
      <c r="AE182" s="218" t="s">
        <v>51</v>
      </c>
      <c r="AF182" s="218" t="s">
        <v>51</v>
      </c>
      <c r="AG182" s="218" t="s">
        <v>51</v>
      </c>
      <c r="AH182" s="218" t="s">
        <v>51</v>
      </c>
      <c r="AI182" s="218" t="s">
        <v>51</v>
      </c>
      <c r="AJ182" s="218" t="s">
        <v>51</v>
      </c>
      <c r="AK182" s="218" t="s">
        <v>51</v>
      </c>
      <c r="AL182" s="218" t="s">
        <v>51</v>
      </c>
      <c r="AM182" s="218" t="s">
        <v>51</v>
      </c>
      <c r="AN182" s="218" t="s">
        <v>51</v>
      </c>
      <c r="AO182" s="218" t="s">
        <v>51</v>
      </c>
      <c r="AP182" s="218" t="s">
        <v>51</v>
      </c>
      <c r="AQ182" s="218" t="s">
        <v>51</v>
      </c>
      <c r="AR182" s="218" t="s">
        <v>51</v>
      </c>
      <c r="AS182" s="218" t="s">
        <v>51</v>
      </c>
      <c r="AT182" s="218" t="s">
        <v>51</v>
      </c>
      <c r="AU182" s="218" t="s">
        <v>51</v>
      </c>
      <c r="AV182" s="218" t="s">
        <v>51</v>
      </c>
      <c r="AW182" s="218" t="s">
        <v>51</v>
      </c>
      <c r="AX182" s="218" t="s">
        <v>51</v>
      </c>
      <c r="AY182" s="326"/>
      <c r="AZ182" s="230"/>
    </row>
    <row r="183" s="311" customFormat="1" ht="18" customHeight="1" spans="1:52">
      <c r="A183" s="356"/>
      <c r="B183" s="183"/>
      <c r="C183" s="210"/>
      <c r="D183" s="330">
        <f>SUM(D181:D182)</f>
        <v>0</v>
      </c>
      <c r="E183" s="330">
        <f t="shared" ref="E183:Q183" si="114">SUM(E181:E182)</f>
        <v>0</v>
      </c>
      <c r="F183" s="330">
        <f t="shared" si="114"/>
        <v>0</v>
      </c>
      <c r="G183" s="331">
        <f t="shared" si="114"/>
        <v>0</v>
      </c>
      <c r="H183" s="331">
        <f t="shared" si="114"/>
        <v>0</v>
      </c>
      <c r="I183" s="331">
        <f t="shared" si="114"/>
        <v>0</v>
      </c>
      <c r="J183" s="330">
        <f t="shared" si="114"/>
        <v>0</v>
      </c>
      <c r="K183" s="331">
        <f t="shared" si="114"/>
        <v>0</v>
      </c>
      <c r="L183" s="330">
        <f t="shared" si="114"/>
        <v>0</v>
      </c>
      <c r="M183" s="331">
        <f t="shared" si="114"/>
        <v>0</v>
      </c>
      <c r="N183" s="331">
        <f t="shared" si="114"/>
        <v>0</v>
      </c>
      <c r="O183" s="330">
        <f t="shared" si="114"/>
        <v>0</v>
      </c>
      <c r="P183" s="330">
        <f t="shared" si="114"/>
        <v>0</v>
      </c>
      <c r="Q183" s="330">
        <f t="shared" si="114"/>
        <v>0</v>
      </c>
      <c r="R183" s="231"/>
      <c r="S183" s="331">
        <f>SUM(S181:S182)</f>
        <v>0</v>
      </c>
      <c r="T183" s="330">
        <f t="shared" ref="S183:AX183" si="115">SUM(T181:T182)</f>
        <v>0</v>
      </c>
      <c r="U183" s="284">
        <f t="shared" si="115"/>
        <v>0</v>
      </c>
      <c r="V183" s="330">
        <f t="shared" si="115"/>
        <v>0</v>
      </c>
      <c r="W183" s="330">
        <f t="shared" si="115"/>
        <v>0</v>
      </c>
      <c r="X183" s="330">
        <f t="shared" si="115"/>
        <v>0</v>
      </c>
      <c r="Y183" s="330">
        <f t="shared" si="115"/>
        <v>0</v>
      </c>
      <c r="Z183" s="330">
        <f t="shared" si="115"/>
        <v>0</v>
      </c>
      <c r="AA183" s="330">
        <f t="shared" si="115"/>
        <v>0</v>
      </c>
      <c r="AB183" s="330">
        <f t="shared" si="115"/>
        <v>0</v>
      </c>
      <c r="AC183" s="330">
        <f t="shared" si="115"/>
        <v>0</v>
      </c>
      <c r="AD183" s="330">
        <f t="shared" si="115"/>
        <v>0</v>
      </c>
      <c r="AE183" s="330">
        <f t="shared" si="115"/>
        <v>0</v>
      </c>
      <c r="AF183" s="330">
        <f t="shared" si="115"/>
        <v>0</v>
      </c>
      <c r="AG183" s="330">
        <f t="shared" si="115"/>
        <v>0</v>
      </c>
      <c r="AH183" s="330">
        <f t="shared" si="115"/>
        <v>0</v>
      </c>
      <c r="AI183" s="330">
        <f t="shared" si="115"/>
        <v>0</v>
      </c>
      <c r="AJ183" s="330">
        <f t="shared" si="115"/>
        <v>0</v>
      </c>
      <c r="AK183" s="330">
        <f t="shared" si="115"/>
        <v>0</v>
      </c>
      <c r="AL183" s="330">
        <f t="shared" si="115"/>
        <v>0</v>
      </c>
      <c r="AM183" s="330">
        <f t="shared" si="115"/>
        <v>0</v>
      </c>
      <c r="AN183" s="330">
        <f t="shared" si="115"/>
        <v>0</v>
      </c>
      <c r="AO183" s="330">
        <f t="shared" si="115"/>
        <v>0</v>
      </c>
      <c r="AP183" s="330">
        <f t="shared" si="115"/>
        <v>0</v>
      </c>
      <c r="AQ183" s="330">
        <f t="shared" si="115"/>
        <v>0</v>
      </c>
      <c r="AR183" s="330">
        <f t="shared" si="115"/>
        <v>0</v>
      </c>
      <c r="AS183" s="330">
        <f t="shared" si="115"/>
        <v>0</v>
      </c>
      <c r="AT183" s="330">
        <f t="shared" si="115"/>
        <v>0</v>
      </c>
      <c r="AU183" s="330">
        <f t="shared" si="115"/>
        <v>0</v>
      </c>
      <c r="AV183" s="330">
        <f t="shared" si="115"/>
        <v>0</v>
      </c>
      <c r="AW183" s="330">
        <f t="shared" si="115"/>
        <v>0</v>
      </c>
      <c r="AX183" s="330">
        <f t="shared" si="115"/>
        <v>0</v>
      </c>
      <c r="AY183" s="210"/>
      <c r="AZ183" s="222"/>
    </row>
    <row r="184" ht="18" customHeight="1" spans="1:52">
      <c r="A184" s="191" t="s">
        <v>112</v>
      </c>
      <c r="B184" s="192"/>
      <c r="C184" s="224"/>
      <c r="D184" s="217"/>
      <c r="E184" s="187"/>
      <c r="F184" s="187"/>
      <c r="G184" s="183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276">
        <f>SUM(LARGE(D186:Q186,{1,2,3,4,5,6,7}))</f>
        <v>0</v>
      </c>
      <c r="S184" s="187"/>
      <c r="T184" s="187"/>
      <c r="U184" s="212"/>
      <c r="V184" s="218" t="s">
        <v>51</v>
      </c>
      <c r="W184" s="218" t="s">
        <v>51</v>
      </c>
      <c r="X184" s="218" t="s">
        <v>51</v>
      </c>
      <c r="Y184" s="218" t="s">
        <v>51</v>
      </c>
      <c r="Z184" s="218" t="s">
        <v>51</v>
      </c>
      <c r="AA184" s="218" t="s">
        <v>51</v>
      </c>
      <c r="AB184" s="218" t="s">
        <v>51</v>
      </c>
      <c r="AC184" s="218" t="s">
        <v>51</v>
      </c>
      <c r="AD184" s="218" t="s">
        <v>51</v>
      </c>
      <c r="AE184" s="218" t="s">
        <v>51</v>
      </c>
      <c r="AF184" s="218" t="s">
        <v>51</v>
      </c>
      <c r="AG184" s="218" t="s">
        <v>51</v>
      </c>
      <c r="AH184" s="218" t="s">
        <v>51</v>
      </c>
      <c r="AI184" s="218" t="s">
        <v>51</v>
      </c>
      <c r="AJ184" s="218" t="s">
        <v>51</v>
      </c>
      <c r="AK184" s="218" t="s">
        <v>51</v>
      </c>
      <c r="AL184" s="218" t="s">
        <v>51</v>
      </c>
      <c r="AM184" s="218" t="s">
        <v>51</v>
      </c>
      <c r="AN184" s="218" t="s">
        <v>51</v>
      </c>
      <c r="AO184" s="218" t="s">
        <v>51</v>
      </c>
      <c r="AP184" s="218" t="s">
        <v>51</v>
      </c>
      <c r="AQ184" s="218" t="s">
        <v>51</v>
      </c>
      <c r="AR184" s="218" t="s">
        <v>51</v>
      </c>
      <c r="AS184" s="218" t="s">
        <v>51</v>
      </c>
      <c r="AT184" s="218" t="s">
        <v>51</v>
      </c>
      <c r="AU184" s="218" t="s">
        <v>51</v>
      </c>
      <c r="AV184" s="218" t="s">
        <v>51</v>
      </c>
      <c r="AW184" s="218" t="s">
        <v>51</v>
      </c>
      <c r="AX184" s="218" t="s">
        <v>51</v>
      </c>
      <c r="AY184" s="326">
        <f>SUM(V186:AX186)</f>
        <v>0</v>
      </c>
      <c r="AZ184" s="230">
        <f>SUM(AY184,S186:U186,R184,B184:C186)</f>
        <v>0</v>
      </c>
    </row>
    <row r="185" s="311" customFormat="1" ht="18" customHeight="1" spans="1:52">
      <c r="A185" s="325"/>
      <c r="B185" s="199"/>
      <c r="C185" s="326"/>
      <c r="D185" s="327"/>
      <c r="E185" s="328"/>
      <c r="F185" s="220"/>
      <c r="G185" s="187"/>
      <c r="H185" s="187"/>
      <c r="I185" s="183"/>
      <c r="J185" s="328"/>
      <c r="K185" s="187"/>
      <c r="L185" s="220"/>
      <c r="M185" s="187"/>
      <c r="N185" s="183"/>
      <c r="O185" s="220"/>
      <c r="P185" s="220"/>
      <c r="Q185" s="220"/>
      <c r="R185" s="276"/>
      <c r="S185" s="183"/>
      <c r="T185" s="328"/>
      <c r="U185" s="212"/>
      <c r="V185" s="218" t="s">
        <v>51</v>
      </c>
      <c r="W185" s="218" t="s">
        <v>51</v>
      </c>
      <c r="X185" s="218" t="s">
        <v>51</v>
      </c>
      <c r="Y185" s="218" t="s">
        <v>51</v>
      </c>
      <c r="Z185" s="218" t="s">
        <v>51</v>
      </c>
      <c r="AA185" s="218" t="s">
        <v>51</v>
      </c>
      <c r="AB185" s="218" t="s">
        <v>51</v>
      </c>
      <c r="AC185" s="218" t="s">
        <v>51</v>
      </c>
      <c r="AD185" s="218" t="s">
        <v>51</v>
      </c>
      <c r="AE185" s="218" t="s">
        <v>51</v>
      </c>
      <c r="AF185" s="218" t="s">
        <v>51</v>
      </c>
      <c r="AG185" s="218" t="s">
        <v>51</v>
      </c>
      <c r="AH185" s="218" t="s">
        <v>51</v>
      </c>
      <c r="AI185" s="218" t="s">
        <v>51</v>
      </c>
      <c r="AJ185" s="218" t="s">
        <v>51</v>
      </c>
      <c r="AK185" s="218" t="s">
        <v>51</v>
      </c>
      <c r="AL185" s="218" t="s">
        <v>51</v>
      </c>
      <c r="AM185" s="218" t="s">
        <v>51</v>
      </c>
      <c r="AN185" s="218" t="s">
        <v>51</v>
      </c>
      <c r="AO185" s="218" t="s">
        <v>51</v>
      </c>
      <c r="AP185" s="218" t="s">
        <v>51</v>
      </c>
      <c r="AQ185" s="218" t="s">
        <v>51</v>
      </c>
      <c r="AR185" s="218" t="s">
        <v>51</v>
      </c>
      <c r="AS185" s="218" t="s">
        <v>51</v>
      </c>
      <c r="AT185" s="218" t="s">
        <v>51</v>
      </c>
      <c r="AU185" s="218" t="s">
        <v>51</v>
      </c>
      <c r="AV185" s="218" t="s">
        <v>51</v>
      </c>
      <c r="AW185" s="218" t="s">
        <v>51</v>
      </c>
      <c r="AX185" s="218" t="s">
        <v>51</v>
      </c>
      <c r="AY185" s="326"/>
      <c r="AZ185" s="230"/>
    </row>
    <row r="186" s="311" customFormat="1" ht="18" customHeight="1" spans="1:52">
      <c r="A186" s="329"/>
      <c r="B186" s="183"/>
      <c r="C186" s="210"/>
      <c r="D186" s="330">
        <f>SUM(D184:D185)</f>
        <v>0</v>
      </c>
      <c r="E186" s="330">
        <f t="shared" ref="E186:Q186" si="116">SUM(E184:E185)</f>
        <v>0</v>
      </c>
      <c r="F186" s="330">
        <f t="shared" si="116"/>
        <v>0</v>
      </c>
      <c r="G186" s="331">
        <f t="shared" si="116"/>
        <v>0</v>
      </c>
      <c r="H186" s="331">
        <f t="shared" si="116"/>
        <v>0</v>
      </c>
      <c r="I186" s="331">
        <f t="shared" si="116"/>
        <v>0</v>
      </c>
      <c r="J186" s="330">
        <f t="shared" si="116"/>
        <v>0</v>
      </c>
      <c r="K186" s="331">
        <f t="shared" si="116"/>
        <v>0</v>
      </c>
      <c r="L186" s="330">
        <f t="shared" si="116"/>
        <v>0</v>
      </c>
      <c r="M186" s="331">
        <f t="shared" si="116"/>
        <v>0</v>
      </c>
      <c r="N186" s="331">
        <f t="shared" si="116"/>
        <v>0</v>
      </c>
      <c r="O186" s="330">
        <f t="shared" si="116"/>
        <v>0</v>
      </c>
      <c r="P186" s="330">
        <f t="shared" si="116"/>
        <v>0</v>
      </c>
      <c r="Q186" s="330">
        <f t="shared" si="116"/>
        <v>0</v>
      </c>
      <c r="R186" s="231"/>
      <c r="S186" s="331">
        <f>SUM(S184:S185)</f>
        <v>0</v>
      </c>
      <c r="T186" s="330">
        <f t="shared" ref="S186:AX186" si="117">SUM(T184:T185)</f>
        <v>0</v>
      </c>
      <c r="U186" s="284">
        <f t="shared" si="117"/>
        <v>0</v>
      </c>
      <c r="V186" s="330">
        <f t="shared" si="117"/>
        <v>0</v>
      </c>
      <c r="W186" s="330">
        <f t="shared" si="117"/>
        <v>0</v>
      </c>
      <c r="X186" s="330">
        <f t="shared" si="117"/>
        <v>0</v>
      </c>
      <c r="Y186" s="330">
        <f t="shared" si="117"/>
        <v>0</v>
      </c>
      <c r="Z186" s="330">
        <f t="shared" si="117"/>
        <v>0</v>
      </c>
      <c r="AA186" s="330">
        <f t="shared" si="117"/>
        <v>0</v>
      </c>
      <c r="AB186" s="330">
        <f t="shared" si="117"/>
        <v>0</v>
      </c>
      <c r="AC186" s="330">
        <f t="shared" si="117"/>
        <v>0</v>
      </c>
      <c r="AD186" s="330">
        <f t="shared" si="117"/>
        <v>0</v>
      </c>
      <c r="AE186" s="330">
        <f t="shared" si="117"/>
        <v>0</v>
      </c>
      <c r="AF186" s="330">
        <f t="shared" si="117"/>
        <v>0</v>
      </c>
      <c r="AG186" s="330">
        <f t="shared" si="117"/>
        <v>0</v>
      </c>
      <c r="AH186" s="330">
        <f t="shared" si="117"/>
        <v>0</v>
      </c>
      <c r="AI186" s="330">
        <f t="shared" si="117"/>
        <v>0</v>
      </c>
      <c r="AJ186" s="330">
        <f t="shared" si="117"/>
        <v>0</v>
      </c>
      <c r="AK186" s="330">
        <f t="shared" si="117"/>
        <v>0</v>
      </c>
      <c r="AL186" s="330">
        <f t="shared" si="117"/>
        <v>0</v>
      </c>
      <c r="AM186" s="330">
        <f t="shared" si="117"/>
        <v>0</v>
      </c>
      <c r="AN186" s="330">
        <f t="shared" si="117"/>
        <v>0</v>
      </c>
      <c r="AO186" s="330">
        <f t="shared" si="117"/>
        <v>0</v>
      </c>
      <c r="AP186" s="330">
        <f t="shared" si="117"/>
        <v>0</v>
      </c>
      <c r="AQ186" s="330">
        <f t="shared" si="117"/>
        <v>0</v>
      </c>
      <c r="AR186" s="330">
        <f t="shared" si="117"/>
        <v>0</v>
      </c>
      <c r="AS186" s="330">
        <f t="shared" si="117"/>
        <v>0</v>
      </c>
      <c r="AT186" s="330">
        <f t="shared" si="117"/>
        <v>0</v>
      </c>
      <c r="AU186" s="330">
        <f t="shared" si="117"/>
        <v>0</v>
      </c>
      <c r="AV186" s="330">
        <f t="shared" si="117"/>
        <v>0</v>
      </c>
      <c r="AW186" s="330">
        <f t="shared" si="117"/>
        <v>0</v>
      </c>
      <c r="AX186" s="330">
        <f t="shared" si="117"/>
        <v>0</v>
      </c>
      <c r="AY186" s="210"/>
      <c r="AZ186" s="222"/>
    </row>
    <row r="187" spans="1:52">
      <c r="A187" s="191" t="s">
        <v>113</v>
      </c>
      <c r="B187" s="192"/>
      <c r="C187" s="224"/>
      <c r="D187" s="217"/>
      <c r="E187" s="187"/>
      <c r="F187" s="187"/>
      <c r="G187" s="183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276">
        <f>SUM(LARGE(D189:Q189,{1,2,3,4,5,6,7}))</f>
        <v>0</v>
      </c>
      <c r="S187" s="187"/>
      <c r="T187" s="187"/>
      <c r="U187" s="212"/>
      <c r="V187" s="218" t="s">
        <v>51</v>
      </c>
      <c r="W187" s="218" t="s">
        <v>51</v>
      </c>
      <c r="X187" s="218" t="s">
        <v>51</v>
      </c>
      <c r="Y187" s="218" t="s">
        <v>51</v>
      </c>
      <c r="Z187" s="218" t="s">
        <v>51</v>
      </c>
      <c r="AA187" s="218" t="s">
        <v>51</v>
      </c>
      <c r="AB187" s="218" t="s">
        <v>51</v>
      </c>
      <c r="AC187" s="218" t="s">
        <v>51</v>
      </c>
      <c r="AD187" s="218" t="s">
        <v>51</v>
      </c>
      <c r="AE187" s="218" t="s">
        <v>51</v>
      </c>
      <c r="AF187" s="218" t="s">
        <v>51</v>
      </c>
      <c r="AG187" s="218" t="s">
        <v>51</v>
      </c>
      <c r="AH187" s="218" t="s">
        <v>51</v>
      </c>
      <c r="AI187" s="218" t="s">
        <v>51</v>
      </c>
      <c r="AJ187" s="218" t="s">
        <v>51</v>
      </c>
      <c r="AK187" s="218" t="s">
        <v>51</v>
      </c>
      <c r="AL187" s="218" t="s">
        <v>51</v>
      </c>
      <c r="AM187" s="218" t="s">
        <v>51</v>
      </c>
      <c r="AN187" s="218" t="s">
        <v>51</v>
      </c>
      <c r="AO187" s="218" t="s">
        <v>51</v>
      </c>
      <c r="AP187" s="218" t="s">
        <v>51</v>
      </c>
      <c r="AQ187" s="218" t="s">
        <v>51</v>
      </c>
      <c r="AR187" s="218" t="s">
        <v>51</v>
      </c>
      <c r="AS187" s="218" t="s">
        <v>51</v>
      </c>
      <c r="AT187" s="218" t="s">
        <v>51</v>
      </c>
      <c r="AU187" s="218" t="s">
        <v>51</v>
      </c>
      <c r="AV187" s="218" t="s">
        <v>51</v>
      </c>
      <c r="AW187" s="218" t="s">
        <v>51</v>
      </c>
      <c r="AX187" s="218" t="s">
        <v>51</v>
      </c>
      <c r="AY187" s="326">
        <f>SUM(V189:AX189)</f>
        <v>0</v>
      </c>
      <c r="AZ187" s="230">
        <f>SUM(AY187,S189:U189,R187,B187:C189)</f>
        <v>0</v>
      </c>
    </row>
    <row r="188" s="311" customFormat="1" spans="1:52">
      <c r="A188" s="325"/>
      <c r="B188" s="199"/>
      <c r="C188" s="326"/>
      <c r="D188" s="327"/>
      <c r="E188" s="328"/>
      <c r="F188" s="220"/>
      <c r="G188" s="187"/>
      <c r="H188" s="187"/>
      <c r="I188" s="183"/>
      <c r="J188" s="328"/>
      <c r="K188" s="187"/>
      <c r="L188" s="220"/>
      <c r="M188" s="187"/>
      <c r="N188" s="183"/>
      <c r="O188" s="220"/>
      <c r="P188" s="220"/>
      <c r="Q188" s="220"/>
      <c r="R188" s="276"/>
      <c r="S188" s="183"/>
      <c r="T188" s="328"/>
      <c r="U188" s="212"/>
      <c r="V188" s="218" t="s">
        <v>51</v>
      </c>
      <c r="W188" s="218" t="s">
        <v>51</v>
      </c>
      <c r="X188" s="218" t="s">
        <v>51</v>
      </c>
      <c r="Y188" s="218" t="s">
        <v>51</v>
      </c>
      <c r="Z188" s="218" t="s">
        <v>51</v>
      </c>
      <c r="AA188" s="218" t="s">
        <v>51</v>
      </c>
      <c r="AB188" s="218" t="s">
        <v>51</v>
      </c>
      <c r="AC188" s="218" t="s">
        <v>51</v>
      </c>
      <c r="AD188" s="218" t="s">
        <v>51</v>
      </c>
      <c r="AE188" s="218" t="s">
        <v>51</v>
      </c>
      <c r="AF188" s="218" t="s">
        <v>51</v>
      </c>
      <c r="AG188" s="218" t="s">
        <v>51</v>
      </c>
      <c r="AH188" s="218" t="s">
        <v>51</v>
      </c>
      <c r="AI188" s="218" t="s">
        <v>51</v>
      </c>
      <c r="AJ188" s="218" t="s">
        <v>51</v>
      </c>
      <c r="AK188" s="218" t="s">
        <v>51</v>
      </c>
      <c r="AL188" s="218" t="s">
        <v>51</v>
      </c>
      <c r="AM188" s="218" t="s">
        <v>51</v>
      </c>
      <c r="AN188" s="218" t="s">
        <v>51</v>
      </c>
      <c r="AO188" s="218" t="s">
        <v>51</v>
      </c>
      <c r="AP188" s="218" t="s">
        <v>51</v>
      </c>
      <c r="AQ188" s="218" t="s">
        <v>51</v>
      </c>
      <c r="AR188" s="218" t="s">
        <v>51</v>
      </c>
      <c r="AS188" s="218" t="s">
        <v>51</v>
      </c>
      <c r="AT188" s="218" t="s">
        <v>51</v>
      </c>
      <c r="AU188" s="218" t="s">
        <v>51</v>
      </c>
      <c r="AV188" s="218" t="s">
        <v>51</v>
      </c>
      <c r="AW188" s="218" t="s">
        <v>51</v>
      </c>
      <c r="AX188" s="218" t="s">
        <v>51</v>
      </c>
      <c r="AY188" s="326"/>
      <c r="AZ188" s="230"/>
    </row>
    <row r="189" s="311" customFormat="1" spans="1:52">
      <c r="A189" s="329"/>
      <c r="B189" s="183"/>
      <c r="C189" s="210"/>
      <c r="D189" s="330">
        <f>SUM(D187:D188)</f>
        <v>0</v>
      </c>
      <c r="E189" s="330">
        <f t="shared" ref="E189:Q189" si="118">SUM(E187:E188)</f>
        <v>0</v>
      </c>
      <c r="F189" s="330">
        <f t="shared" si="118"/>
        <v>0</v>
      </c>
      <c r="G189" s="331">
        <f t="shared" si="118"/>
        <v>0</v>
      </c>
      <c r="H189" s="331">
        <f t="shared" si="118"/>
        <v>0</v>
      </c>
      <c r="I189" s="331">
        <f t="shared" si="118"/>
        <v>0</v>
      </c>
      <c r="J189" s="330">
        <f t="shared" si="118"/>
        <v>0</v>
      </c>
      <c r="K189" s="331">
        <f t="shared" si="118"/>
        <v>0</v>
      </c>
      <c r="L189" s="330">
        <f t="shared" si="118"/>
        <v>0</v>
      </c>
      <c r="M189" s="331">
        <f t="shared" si="118"/>
        <v>0</v>
      </c>
      <c r="N189" s="331">
        <f t="shared" si="118"/>
        <v>0</v>
      </c>
      <c r="O189" s="330">
        <f t="shared" si="118"/>
        <v>0</v>
      </c>
      <c r="P189" s="330">
        <f t="shared" si="118"/>
        <v>0</v>
      </c>
      <c r="Q189" s="330">
        <f t="shared" si="118"/>
        <v>0</v>
      </c>
      <c r="R189" s="231"/>
      <c r="S189" s="331">
        <f>SUM(S187:S188)</f>
        <v>0</v>
      </c>
      <c r="T189" s="330">
        <f t="shared" ref="S189:AX189" si="119">SUM(T187:T188)</f>
        <v>0</v>
      </c>
      <c r="U189" s="284">
        <f t="shared" si="119"/>
        <v>0</v>
      </c>
      <c r="V189" s="330">
        <f t="shared" si="119"/>
        <v>0</v>
      </c>
      <c r="W189" s="330">
        <f t="shared" si="119"/>
        <v>0</v>
      </c>
      <c r="X189" s="330">
        <f t="shared" si="119"/>
        <v>0</v>
      </c>
      <c r="Y189" s="330">
        <f t="shared" si="119"/>
        <v>0</v>
      </c>
      <c r="Z189" s="330">
        <f t="shared" si="119"/>
        <v>0</v>
      </c>
      <c r="AA189" s="330">
        <f t="shared" si="119"/>
        <v>0</v>
      </c>
      <c r="AB189" s="330">
        <f t="shared" si="119"/>
        <v>0</v>
      </c>
      <c r="AC189" s="330">
        <f t="shared" si="119"/>
        <v>0</v>
      </c>
      <c r="AD189" s="330">
        <f t="shared" si="119"/>
        <v>0</v>
      </c>
      <c r="AE189" s="330">
        <f t="shared" si="119"/>
        <v>0</v>
      </c>
      <c r="AF189" s="330">
        <f t="shared" si="119"/>
        <v>0</v>
      </c>
      <c r="AG189" s="330">
        <f t="shared" si="119"/>
        <v>0</v>
      </c>
      <c r="AH189" s="330">
        <f t="shared" si="119"/>
        <v>0</v>
      </c>
      <c r="AI189" s="330">
        <f t="shared" si="119"/>
        <v>0</v>
      </c>
      <c r="AJ189" s="330">
        <f t="shared" si="119"/>
        <v>0</v>
      </c>
      <c r="AK189" s="330">
        <f t="shared" si="119"/>
        <v>0</v>
      </c>
      <c r="AL189" s="330">
        <f t="shared" si="119"/>
        <v>0</v>
      </c>
      <c r="AM189" s="330">
        <f t="shared" si="119"/>
        <v>0</v>
      </c>
      <c r="AN189" s="330">
        <f t="shared" si="119"/>
        <v>0</v>
      </c>
      <c r="AO189" s="330">
        <f t="shared" si="119"/>
        <v>0</v>
      </c>
      <c r="AP189" s="330">
        <f t="shared" si="119"/>
        <v>0</v>
      </c>
      <c r="AQ189" s="330">
        <f t="shared" si="119"/>
        <v>0</v>
      </c>
      <c r="AR189" s="330">
        <f t="shared" si="119"/>
        <v>0</v>
      </c>
      <c r="AS189" s="330">
        <f t="shared" si="119"/>
        <v>0</v>
      </c>
      <c r="AT189" s="330">
        <f t="shared" si="119"/>
        <v>0</v>
      </c>
      <c r="AU189" s="330">
        <f t="shared" si="119"/>
        <v>0</v>
      </c>
      <c r="AV189" s="330">
        <f t="shared" si="119"/>
        <v>0</v>
      </c>
      <c r="AW189" s="330">
        <f t="shared" si="119"/>
        <v>0</v>
      </c>
      <c r="AX189" s="330">
        <f t="shared" si="119"/>
        <v>0</v>
      </c>
      <c r="AY189" s="210"/>
      <c r="AZ189" s="222"/>
    </row>
    <row r="190" spans="1:52">
      <c r="A190" s="191" t="s">
        <v>114</v>
      </c>
      <c r="B190" s="192"/>
      <c r="C190" s="224"/>
      <c r="D190" s="217"/>
      <c r="E190" s="187"/>
      <c r="F190" s="187"/>
      <c r="G190" s="183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276">
        <f>SUM(LARGE(D192:Q192,{1,2,3,4,5,6,7}))</f>
        <v>0</v>
      </c>
      <c r="S190" s="187"/>
      <c r="T190" s="187"/>
      <c r="U190" s="212"/>
      <c r="V190" s="218" t="s">
        <v>51</v>
      </c>
      <c r="W190" s="218" t="s">
        <v>51</v>
      </c>
      <c r="X190" s="218" t="s">
        <v>51</v>
      </c>
      <c r="Y190" s="218" t="s">
        <v>51</v>
      </c>
      <c r="Z190" s="218" t="s">
        <v>51</v>
      </c>
      <c r="AA190" s="218" t="s">
        <v>51</v>
      </c>
      <c r="AB190" s="218" t="s">
        <v>51</v>
      </c>
      <c r="AC190" s="218" t="s">
        <v>51</v>
      </c>
      <c r="AD190" s="218" t="s">
        <v>51</v>
      </c>
      <c r="AE190" s="218" t="s">
        <v>51</v>
      </c>
      <c r="AF190" s="218" t="s">
        <v>51</v>
      </c>
      <c r="AG190" s="218" t="s">
        <v>51</v>
      </c>
      <c r="AH190" s="218" t="s">
        <v>51</v>
      </c>
      <c r="AI190" s="218" t="s">
        <v>51</v>
      </c>
      <c r="AJ190" s="218" t="s">
        <v>51</v>
      </c>
      <c r="AK190" s="218" t="s">
        <v>51</v>
      </c>
      <c r="AL190" s="218" t="s">
        <v>51</v>
      </c>
      <c r="AM190" s="218" t="s">
        <v>51</v>
      </c>
      <c r="AN190" s="218" t="s">
        <v>51</v>
      </c>
      <c r="AO190" s="218" t="s">
        <v>51</v>
      </c>
      <c r="AP190" s="218" t="s">
        <v>51</v>
      </c>
      <c r="AQ190" s="218" t="s">
        <v>51</v>
      </c>
      <c r="AR190" s="218" t="s">
        <v>51</v>
      </c>
      <c r="AS190" s="218" t="s">
        <v>51</v>
      </c>
      <c r="AT190" s="218" t="s">
        <v>51</v>
      </c>
      <c r="AU190" s="218" t="s">
        <v>51</v>
      </c>
      <c r="AV190" s="218" t="s">
        <v>51</v>
      </c>
      <c r="AW190" s="218" t="s">
        <v>51</v>
      </c>
      <c r="AX190" s="218" t="s">
        <v>51</v>
      </c>
      <c r="AY190" s="326">
        <f>SUM(V192:AX192)</f>
        <v>0</v>
      </c>
      <c r="AZ190" s="230">
        <f>SUM(AY190,S192:U192,R190,B190:C192)</f>
        <v>0</v>
      </c>
    </row>
    <row r="191" spans="1:52">
      <c r="A191" s="325"/>
      <c r="B191" s="199"/>
      <c r="C191" s="326"/>
      <c r="D191" s="327"/>
      <c r="E191" s="328"/>
      <c r="F191" s="220"/>
      <c r="G191" s="187"/>
      <c r="H191" s="187"/>
      <c r="I191" s="183"/>
      <c r="J191" s="328"/>
      <c r="K191" s="187"/>
      <c r="L191" s="220"/>
      <c r="M191" s="187"/>
      <c r="N191" s="183"/>
      <c r="O191" s="220"/>
      <c r="P191" s="220"/>
      <c r="Q191" s="220"/>
      <c r="R191" s="276"/>
      <c r="S191" s="183"/>
      <c r="T191" s="328"/>
      <c r="U191" s="212"/>
      <c r="V191" s="218" t="s">
        <v>51</v>
      </c>
      <c r="W191" s="218" t="s">
        <v>51</v>
      </c>
      <c r="X191" s="218" t="s">
        <v>51</v>
      </c>
      <c r="Y191" s="218" t="s">
        <v>51</v>
      </c>
      <c r="Z191" s="218" t="s">
        <v>51</v>
      </c>
      <c r="AA191" s="218" t="s">
        <v>51</v>
      </c>
      <c r="AB191" s="218" t="s">
        <v>51</v>
      </c>
      <c r="AC191" s="218" t="s">
        <v>51</v>
      </c>
      <c r="AD191" s="218" t="s">
        <v>51</v>
      </c>
      <c r="AE191" s="218" t="s">
        <v>51</v>
      </c>
      <c r="AF191" s="218" t="s">
        <v>51</v>
      </c>
      <c r="AG191" s="218" t="s">
        <v>51</v>
      </c>
      <c r="AH191" s="218" t="s">
        <v>51</v>
      </c>
      <c r="AI191" s="218" t="s">
        <v>51</v>
      </c>
      <c r="AJ191" s="218" t="s">
        <v>51</v>
      </c>
      <c r="AK191" s="218" t="s">
        <v>51</v>
      </c>
      <c r="AL191" s="218" t="s">
        <v>51</v>
      </c>
      <c r="AM191" s="218" t="s">
        <v>51</v>
      </c>
      <c r="AN191" s="218" t="s">
        <v>51</v>
      </c>
      <c r="AO191" s="218" t="s">
        <v>51</v>
      </c>
      <c r="AP191" s="218" t="s">
        <v>51</v>
      </c>
      <c r="AQ191" s="218" t="s">
        <v>51</v>
      </c>
      <c r="AR191" s="218" t="s">
        <v>51</v>
      </c>
      <c r="AS191" s="218" t="s">
        <v>51</v>
      </c>
      <c r="AT191" s="218" t="s">
        <v>51</v>
      </c>
      <c r="AU191" s="218" t="s">
        <v>51</v>
      </c>
      <c r="AV191" s="218" t="s">
        <v>51</v>
      </c>
      <c r="AW191" s="218" t="s">
        <v>51</v>
      </c>
      <c r="AX191" s="218" t="s">
        <v>51</v>
      </c>
      <c r="AY191" s="326"/>
      <c r="AZ191" s="230"/>
    </row>
    <row r="192" spans="1:52">
      <c r="A192" s="329"/>
      <c r="B192" s="183"/>
      <c r="C192" s="210"/>
      <c r="D192" s="330">
        <f>SUM(D190:D191)</f>
        <v>0</v>
      </c>
      <c r="E192" s="330">
        <f t="shared" ref="E192:Q192" si="120">SUM(E190:E191)</f>
        <v>0</v>
      </c>
      <c r="F192" s="330">
        <f t="shared" si="120"/>
        <v>0</v>
      </c>
      <c r="G192" s="331">
        <f t="shared" si="120"/>
        <v>0</v>
      </c>
      <c r="H192" s="331">
        <f t="shared" si="120"/>
        <v>0</v>
      </c>
      <c r="I192" s="331">
        <f t="shared" si="120"/>
        <v>0</v>
      </c>
      <c r="J192" s="330">
        <f t="shared" si="120"/>
        <v>0</v>
      </c>
      <c r="K192" s="331">
        <f t="shared" si="120"/>
        <v>0</v>
      </c>
      <c r="L192" s="330">
        <f t="shared" si="120"/>
        <v>0</v>
      </c>
      <c r="M192" s="331">
        <f t="shared" si="120"/>
        <v>0</v>
      </c>
      <c r="N192" s="331">
        <f t="shared" si="120"/>
        <v>0</v>
      </c>
      <c r="O192" s="330">
        <f t="shared" si="120"/>
        <v>0</v>
      </c>
      <c r="P192" s="330">
        <f t="shared" si="120"/>
        <v>0</v>
      </c>
      <c r="Q192" s="330">
        <f t="shared" si="120"/>
        <v>0</v>
      </c>
      <c r="R192" s="231"/>
      <c r="S192" s="331">
        <f>SUM(S190:S191)</f>
        <v>0</v>
      </c>
      <c r="T192" s="330">
        <f t="shared" ref="S192:AX192" si="121">SUM(T190:T191)</f>
        <v>0</v>
      </c>
      <c r="U192" s="284">
        <f t="shared" si="121"/>
        <v>0</v>
      </c>
      <c r="V192" s="330">
        <f t="shared" si="121"/>
        <v>0</v>
      </c>
      <c r="W192" s="330">
        <f t="shared" si="121"/>
        <v>0</v>
      </c>
      <c r="X192" s="330">
        <f t="shared" si="121"/>
        <v>0</v>
      </c>
      <c r="Y192" s="330">
        <f t="shared" si="121"/>
        <v>0</v>
      </c>
      <c r="Z192" s="330">
        <f t="shared" si="121"/>
        <v>0</v>
      </c>
      <c r="AA192" s="330">
        <f t="shared" si="121"/>
        <v>0</v>
      </c>
      <c r="AB192" s="330">
        <f t="shared" si="121"/>
        <v>0</v>
      </c>
      <c r="AC192" s="330">
        <f t="shared" si="121"/>
        <v>0</v>
      </c>
      <c r="AD192" s="330">
        <f t="shared" si="121"/>
        <v>0</v>
      </c>
      <c r="AE192" s="330">
        <f t="shared" si="121"/>
        <v>0</v>
      </c>
      <c r="AF192" s="330">
        <f t="shared" si="121"/>
        <v>0</v>
      </c>
      <c r="AG192" s="330">
        <f t="shared" si="121"/>
        <v>0</v>
      </c>
      <c r="AH192" s="330">
        <f t="shared" si="121"/>
        <v>0</v>
      </c>
      <c r="AI192" s="330">
        <f t="shared" si="121"/>
        <v>0</v>
      </c>
      <c r="AJ192" s="330">
        <f t="shared" si="121"/>
        <v>0</v>
      </c>
      <c r="AK192" s="330">
        <f t="shared" si="121"/>
        <v>0</v>
      </c>
      <c r="AL192" s="330">
        <f t="shared" si="121"/>
        <v>0</v>
      </c>
      <c r="AM192" s="330">
        <f t="shared" si="121"/>
        <v>0</v>
      </c>
      <c r="AN192" s="330">
        <f t="shared" si="121"/>
        <v>0</v>
      </c>
      <c r="AO192" s="330">
        <f t="shared" si="121"/>
        <v>0</v>
      </c>
      <c r="AP192" s="330">
        <f t="shared" si="121"/>
        <v>0</v>
      </c>
      <c r="AQ192" s="330">
        <f t="shared" si="121"/>
        <v>0</v>
      </c>
      <c r="AR192" s="330">
        <f t="shared" si="121"/>
        <v>0</v>
      </c>
      <c r="AS192" s="330">
        <f t="shared" si="121"/>
        <v>0</v>
      </c>
      <c r="AT192" s="330">
        <f t="shared" si="121"/>
        <v>0</v>
      </c>
      <c r="AU192" s="330">
        <f t="shared" si="121"/>
        <v>0</v>
      </c>
      <c r="AV192" s="330">
        <f t="shared" si="121"/>
        <v>0</v>
      </c>
      <c r="AW192" s="330">
        <f t="shared" si="121"/>
        <v>0</v>
      </c>
      <c r="AX192" s="330">
        <f t="shared" si="121"/>
        <v>0</v>
      </c>
      <c r="AY192" s="210"/>
      <c r="AZ192" s="222"/>
    </row>
    <row r="193" ht="15" customHeight="1" spans="1:52">
      <c r="A193" s="191" t="s">
        <v>115</v>
      </c>
      <c r="B193" s="192"/>
      <c r="C193" s="224"/>
      <c r="D193" s="217"/>
      <c r="E193" s="187"/>
      <c r="F193" s="187"/>
      <c r="G193" s="183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276">
        <f>SUM(LARGE(D195:Q195,{1,2,3,4,5,6,7}))</f>
        <v>0</v>
      </c>
      <c r="S193" s="187"/>
      <c r="T193" s="187"/>
      <c r="U193" s="212"/>
      <c r="V193" s="218" t="s">
        <v>51</v>
      </c>
      <c r="W193" s="218" t="s">
        <v>51</v>
      </c>
      <c r="X193" s="218" t="s">
        <v>51</v>
      </c>
      <c r="Y193" s="218" t="s">
        <v>51</v>
      </c>
      <c r="Z193" s="218" t="s">
        <v>51</v>
      </c>
      <c r="AA193" s="218" t="s">
        <v>51</v>
      </c>
      <c r="AB193" s="218" t="s">
        <v>51</v>
      </c>
      <c r="AC193" s="218" t="s">
        <v>51</v>
      </c>
      <c r="AD193" s="218" t="s">
        <v>51</v>
      </c>
      <c r="AE193" s="218" t="s">
        <v>51</v>
      </c>
      <c r="AF193" s="218" t="s">
        <v>51</v>
      </c>
      <c r="AG193" s="218" t="s">
        <v>51</v>
      </c>
      <c r="AH193" s="218" t="s">
        <v>51</v>
      </c>
      <c r="AI193" s="218" t="s">
        <v>51</v>
      </c>
      <c r="AJ193" s="218" t="s">
        <v>51</v>
      </c>
      <c r="AK193" s="218" t="s">
        <v>51</v>
      </c>
      <c r="AL193" s="218" t="s">
        <v>51</v>
      </c>
      <c r="AM193" s="218" t="s">
        <v>51</v>
      </c>
      <c r="AN193" s="218" t="s">
        <v>51</v>
      </c>
      <c r="AO193" s="218" t="s">
        <v>51</v>
      </c>
      <c r="AP193" s="218" t="s">
        <v>51</v>
      </c>
      <c r="AQ193" s="218" t="s">
        <v>51</v>
      </c>
      <c r="AR193" s="218" t="s">
        <v>51</v>
      </c>
      <c r="AS193" s="218" t="s">
        <v>51</v>
      </c>
      <c r="AT193" s="218" t="s">
        <v>51</v>
      </c>
      <c r="AU193" s="218" t="s">
        <v>51</v>
      </c>
      <c r="AV193" s="218" t="s">
        <v>51</v>
      </c>
      <c r="AW193" s="218" t="s">
        <v>51</v>
      </c>
      <c r="AX193" s="218" t="s">
        <v>51</v>
      </c>
      <c r="AY193" s="326">
        <f>SUM(V195:AX195)</f>
        <v>0</v>
      </c>
      <c r="AZ193" s="230">
        <f>SUM(AY193,S195:U195,R193,B193:C195)</f>
        <v>0</v>
      </c>
    </row>
    <row r="194" ht="13.5" customHeight="1" spans="1:52">
      <c r="A194" s="325"/>
      <c r="B194" s="199"/>
      <c r="C194" s="326"/>
      <c r="D194" s="327"/>
      <c r="E194" s="328"/>
      <c r="F194" s="220"/>
      <c r="G194" s="187"/>
      <c r="H194" s="187"/>
      <c r="I194" s="183"/>
      <c r="J194" s="328"/>
      <c r="K194" s="187"/>
      <c r="L194" s="220"/>
      <c r="M194" s="187"/>
      <c r="N194" s="183"/>
      <c r="O194" s="220"/>
      <c r="P194" s="220"/>
      <c r="Q194" s="220"/>
      <c r="R194" s="276"/>
      <c r="S194" s="183"/>
      <c r="T194" s="328"/>
      <c r="U194" s="212"/>
      <c r="V194" s="218" t="s">
        <v>51</v>
      </c>
      <c r="W194" s="218" t="s">
        <v>51</v>
      </c>
      <c r="X194" s="218" t="s">
        <v>51</v>
      </c>
      <c r="Y194" s="218" t="s">
        <v>51</v>
      </c>
      <c r="Z194" s="218" t="s">
        <v>51</v>
      </c>
      <c r="AA194" s="218" t="s">
        <v>51</v>
      </c>
      <c r="AB194" s="218" t="s">
        <v>51</v>
      </c>
      <c r="AC194" s="218" t="s">
        <v>51</v>
      </c>
      <c r="AD194" s="218" t="s">
        <v>51</v>
      </c>
      <c r="AE194" s="218" t="s">
        <v>51</v>
      </c>
      <c r="AF194" s="218" t="s">
        <v>51</v>
      </c>
      <c r="AG194" s="218" t="s">
        <v>51</v>
      </c>
      <c r="AH194" s="218" t="s">
        <v>51</v>
      </c>
      <c r="AI194" s="218" t="s">
        <v>51</v>
      </c>
      <c r="AJ194" s="218" t="s">
        <v>51</v>
      </c>
      <c r="AK194" s="218" t="s">
        <v>51</v>
      </c>
      <c r="AL194" s="218" t="s">
        <v>51</v>
      </c>
      <c r="AM194" s="218" t="s">
        <v>51</v>
      </c>
      <c r="AN194" s="218" t="s">
        <v>51</v>
      </c>
      <c r="AO194" s="218" t="s">
        <v>51</v>
      </c>
      <c r="AP194" s="218" t="s">
        <v>51</v>
      </c>
      <c r="AQ194" s="218" t="s">
        <v>51</v>
      </c>
      <c r="AR194" s="218" t="s">
        <v>51</v>
      </c>
      <c r="AS194" s="218" t="s">
        <v>51</v>
      </c>
      <c r="AT194" s="218" t="s">
        <v>51</v>
      </c>
      <c r="AU194" s="218" t="s">
        <v>51</v>
      </c>
      <c r="AV194" s="218" t="s">
        <v>51</v>
      </c>
      <c r="AW194" s="218" t="s">
        <v>51</v>
      </c>
      <c r="AX194" s="218" t="s">
        <v>51</v>
      </c>
      <c r="AY194" s="326"/>
      <c r="AZ194" s="230"/>
    </row>
    <row r="195" spans="1:52">
      <c r="A195" s="329"/>
      <c r="B195" s="183"/>
      <c r="C195" s="210"/>
      <c r="D195" s="330">
        <f>SUM(D193:D194)</f>
        <v>0</v>
      </c>
      <c r="E195" s="330">
        <f t="shared" ref="E195:P195" si="122">SUM(E193:E194)</f>
        <v>0</v>
      </c>
      <c r="F195" s="330">
        <f t="shared" si="122"/>
        <v>0</v>
      </c>
      <c r="G195" s="331">
        <f t="shared" si="122"/>
        <v>0</v>
      </c>
      <c r="H195" s="331">
        <f t="shared" si="122"/>
        <v>0</v>
      </c>
      <c r="I195" s="331">
        <f t="shared" si="122"/>
        <v>0</v>
      </c>
      <c r="J195" s="330">
        <f t="shared" si="122"/>
        <v>0</v>
      </c>
      <c r="K195" s="331">
        <f t="shared" si="122"/>
        <v>0</v>
      </c>
      <c r="L195" s="330">
        <f t="shared" si="122"/>
        <v>0</v>
      </c>
      <c r="M195" s="331">
        <f t="shared" si="122"/>
        <v>0</v>
      </c>
      <c r="N195" s="331">
        <f t="shared" si="122"/>
        <v>0</v>
      </c>
      <c r="O195" s="330">
        <f t="shared" si="122"/>
        <v>0</v>
      </c>
      <c r="P195" s="330">
        <f t="shared" si="122"/>
        <v>0</v>
      </c>
      <c r="Q195" s="369"/>
      <c r="R195" s="231"/>
      <c r="S195" s="331">
        <f>SUM(S193:S194)</f>
        <v>0</v>
      </c>
      <c r="T195" s="330">
        <f t="shared" ref="S195:AX195" si="123">SUM(T193:T194)</f>
        <v>0</v>
      </c>
      <c r="U195" s="284">
        <f t="shared" si="123"/>
        <v>0</v>
      </c>
      <c r="V195" s="330">
        <f t="shared" si="123"/>
        <v>0</v>
      </c>
      <c r="W195" s="330">
        <f t="shared" si="123"/>
        <v>0</v>
      </c>
      <c r="X195" s="330">
        <f t="shared" si="123"/>
        <v>0</v>
      </c>
      <c r="Y195" s="330">
        <f t="shared" si="123"/>
        <v>0</v>
      </c>
      <c r="Z195" s="330">
        <f t="shared" si="123"/>
        <v>0</v>
      </c>
      <c r="AA195" s="330">
        <f t="shared" si="123"/>
        <v>0</v>
      </c>
      <c r="AB195" s="330">
        <f t="shared" si="123"/>
        <v>0</v>
      </c>
      <c r="AC195" s="330">
        <f t="shared" si="123"/>
        <v>0</v>
      </c>
      <c r="AD195" s="330">
        <f t="shared" si="123"/>
        <v>0</v>
      </c>
      <c r="AE195" s="330">
        <f t="shared" si="123"/>
        <v>0</v>
      </c>
      <c r="AF195" s="330">
        <f t="shared" si="123"/>
        <v>0</v>
      </c>
      <c r="AG195" s="330">
        <f t="shared" si="123"/>
        <v>0</v>
      </c>
      <c r="AH195" s="330">
        <f t="shared" si="123"/>
        <v>0</v>
      </c>
      <c r="AI195" s="330">
        <f t="shared" si="123"/>
        <v>0</v>
      </c>
      <c r="AJ195" s="330">
        <f t="shared" si="123"/>
        <v>0</v>
      </c>
      <c r="AK195" s="330">
        <f t="shared" si="123"/>
        <v>0</v>
      </c>
      <c r="AL195" s="330">
        <f t="shared" si="123"/>
        <v>0</v>
      </c>
      <c r="AM195" s="330">
        <f t="shared" si="123"/>
        <v>0</v>
      </c>
      <c r="AN195" s="330">
        <f t="shared" si="123"/>
        <v>0</v>
      </c>
      <c r="AO195" s="330">
        <f t="shared" si="123"/>
        <v>0</v>
      </c>
      <c r="AP195" s="330">
        <f t="shared" si="123"/>
        <v>0</v>
      </c>
      <c r="AQ195" s="330">
        <f t="shared" si="123"/>
        <v>0</v>
      </c>
      <c r="AR195" s="330">
        <f t="shared" si="123"/>
        <v>0</v>
      </c>
      <c r="AS195" s="330">
        <f t="shared" si="123"/>
        <v>0</v>
      </c>
      <c r="AT195" s="330">
        <f t="shared" si="123"/>
        <v>0</v>
      </c>
      <c r="AU195" s="330">
        <f t="shared" si="123"/>
        <v>0</v>
      </c>
      <c r="AV195" s="330">
        <f t="shared" si="123"/>
        <v>0</v>
      </c>
      <c r="AW195" s="330">
        <f t="shared" si="123"/>
        <v>0</v>
      </c>
      <c r="AX195" s="330">
        <f t="shared" si="123"/>
        <v>0</v>
      </c>
      <c r="AY195" s="210"/>
      <c r="AZ195" s="222"/>
    </row>
    <row r="196" ht="15" customHeight="1" spans="1:52">
      <c r="A196" s="191" t="s">
        <v>116</v>
      </c>
      <c r="B196" s="192"/>
      <c r="C196" s="224"/>
      <c r="D196" s="217"/>
      <c r="E196" s="187"/>
      <c r="F196" s="187"/>
      <c r="G196" s="183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276">
        <f>SUM(LARGE(D198:Q198,{1,2,3,4,5,6,7}))</f>
        <v>0</v>
      </c>
      <c r="S196" s="187"/>
      <c r="T196" s="187"/>
      <c r="U196" s="212">
        <v>0</v>
      </c>
      <c r="V196" s="218" t="s">
        <v>51</v>
      </c>
      <c r="W196" s="218" t="s">
        <v>51</v>
      </c>
      <c r="X196" s="218" t="s">
        <v>51</v>
      </c>
      <c r="Y196" s="218" t="s">
        <v>51</v>
      </c>
      <c r="Z196" s="218" t="s">
        <v>51</v>
      </c>
      <c r="AA196" s="218" t="s">
        <v>51</v>
      </c>
      <c r="AB196" s="218" t="s">
        <v>51</v>
      </c>
      <c r="AC196" s="218" t="s">
        <v>51</v>
      </c>
      <c r="AD196" s="218" t="s">
        <v>51</v>
      </c>
      <c r="AE196" s="218" t="s">
        <v>51</v>
      </c>
      <c r="AF196" s="218" t="s">
        <v>51</v>
      </c>
      <c r="AG196" s="218" t="s">
        <v>51</v>
      </c>
      <c r="AH196" s="218" t="s">
        <v>51</v>
      </c>
      <c r="AI196" s="218" t="s">
        <v>51</v>
      </c>
      <c r="AJ196" s="218" t="s">
        <v>51</v>
      </c>
      <c r="AK196" s="218" t="s">
        <v>51</v>
      </c>
      <c r="AL196" s="218" t="s">
        <v>51</v>
      </c>
      <c r="AM196" s="218" t="s">
        <v>51</v>
      </c>
      <c r="AN196" s="218" t="s">
        <v>51</v>
      </c>
      <c r="AO196" s="218" t="s">
        <v>51</v>
      </c>
      <c r="AP196" s="218" t="s">
        <v>51</v>
      </c>
      <c r="AQ196" s="218" t="s">
        <v>51</v>
      </c>
      <c r="AR196" s="218" t="s">
        <v>51</v>
      </c>
      <c r="AS196" s="218" t="s">
        <v>51</v>
      </c>
      <c r="AT196" s="218" t="s">
        <v>51</v>
      </c>
      <c r="AU196" s="218" t="s">
        <v>51</v>
      </c>
      <c r="AV196" s="218" t="s">
        <v>51</v>
      </c>
      <c r="AW196" s="218" t="s">
        <v>51</v>
      </c>
      <c r="AX196" s="218" t="s">
        <v>51</v>
      </c>
      <c r="AY196" s="326">
        <f>SUM(V198:AX198)</f>
        <v>0</v>
      </c>
      <c r="AZ196" s="230">
        <f>SUM(AY196,S198:U198,R196,B196:C198)</f>
        <v>0</v>
      </c>
    </row>
    <row r="197" ht="13.5" customHeight="1" spans="1:52">
      <c r="A197" s="325"/>
      <c r="B197" s="199"/>
      <c r="C197" s="326"/>
      <c r="D197" s="327"/>
      <c r="E197" s="328"/>
      <c r="F197" s="220"/>
      <c r="G197" s="187"/>
      <c r="H197" s="187"/>
      <c r="I197" s="183"/>
      <c r="J197" s="328"/>
      <c r="K197" s="187"/>
      <c r="L197" s="220"/>
      <c r="M197" s="187"/>
      <c r="N197" s="183"/>
      <c r="O197" s="220"/>
      <c r="P197" s="220"/>
      <c r="Q197" s="220"/>
      <c r="R197" s="276"/>
      <c r="S197" s="183"/>
      <c r="T197" s="328"/>
      <c r="U197" s="212">
        <v>0</v>
      </c>
      <c r="V197" s="218" t="s">
        <v>51</v>
      </c>
      <c r="W197" s="218" t="s">
        <v>51</v>
      </c>
      <c r="X197" s="218" t="s">
        <v>51</v>
      </c>
      <c r="Y197" s="218" t="s">
        <v>51</v>
      </c>
      <c r="Z197" s="218" t="s">
        <v>51</v>
      </c>
      <c r="AA197" s="218" t="s">
        <v>51</v>
      </c>
      <c r="AB197" s="218" t="s">
        <v>51</v>
      </c>
      <c r="AC197" s="218" t="s">
        <v>51</v>
      </c>
      <c r="AD197" s="218" t="s">
        <v>51</v>
      </c>
      <c r="AE197" s="218" t="s">
        <v>51</v>
      </c>
      <c r="AF197" s="218" t="s">
        <v>51</v>
      </c>
      <c r="AG197" s="218" t="s">
        <v>51</v>
      </c>
      <c r="AH197" s="218" t="s">
        <v>51</v>
      </c>
      <c r="AI197" s="218" t="s">
        <v>51</v>
      </c>
      <c r="AJ197" s="218" t="s">
        <v>51</v>
      </c>
      <c r="AK197" s="218" t="s">
        <v>51</v>
      </c>
      <c r="AL197" s="218" t="s">
        <v>51</v>
      </c>
      <c r="AM197" s="218" t="s">
        <v>51</v>
      </c>
      <c r="AN197" s="218" t="s">
        <v>51</v>
      </c>
      <c r="AO197" s="218" t="s">
        <v>51</v>
      </c>
      <c r="AP197" s="218" t="s">
        <v>51</v>
      </c>
      <c r="AQ197" s="218" t="s">
        <v>51</v>
      </c>
      <c r="AR197" s="218" t="s">
        <v>51</v>
      </c>
      <c r="AS197" s="218" t="s">
        <v>51</v>
      </c>
      <c r="AT197" s="218" t="s">
        <v>51</v>
      </c>
      <c r="AU197" s="218" t="s">
        <v>51</v>
      </c>
      <c r="AV197" s="218" t="s">
        <v>51</v>
      </c>
      <c r="AW197" s="218" t="s">
        <v>51</v>
      </c>
      <c r="AX197" s="218" t="s">
        <v>51</v>
      </c>
      <c r="AY197" s="326"/>
      <c r="AZ197" s="230"/>
    </row>
    <row r="198" spans="1:52">
      <c r="A198" s="329"/>
      <c r="B198" s="183"/>
      <c r="C198" s="210"/>
      <c r="D198" s="330">
        <f>SUM(D196:D197)</f>
        <v>0</v>
      </c>
      <c r="E198" s="330">
        <f t="shared" ref="E198:Q198" si="124">SUM(E196:E197)</f>
        <v>0</v>
      </c>
      <c r="F198" s="330">
        <f t="shared" si="124"/>
        <v>0</v>
      </c>
      <c r="G198" s="331">
        <f t="shared" si="124"/>
        <v>0</v>
      </c>
      <c r="H198" s="331">
        <f t="shared" si="124"/>
        <v>0</v>
      </c>
      <c r="I198" s="331">
        <f t="shared" si="124"/>
        <v>0</v>
      </c>
      <c r="J198" s="330">
        <f t="shared" si="124"/>
        <v>0</v>
      </c>
      <c r="K198" s="331">
        <f t="shared" si="124"/>
        <v>0</v>
      </c>
      <c r="L198" s="330">
        <f t="shared" si="124"/>
        <v>0</v>
      </c>
      <c r="M198" s="331">
        <f t="shared" si="124"/>
        <v>0</v>
      </c>
      <c r="N198" s="331">
        <f t="shared" si="124"/>
        <v>0</v>
      </c>
      <c r="O198" s="330">
        <f t="shared" si="124"/>
        <v>0</v>
      </c>
      <c r="P198" s="330">
        <f t="shared" si="124"/>
        <v>0</v>
      </c>
      <c r="Q198" s="330">
        <f t="shared" si="124"/>
        <v>0</v>
      </c>
      <c r="R198" s="231"/>
      <c r="S198" s="331">
        <f>SUM(S196:S197)</f>
        <v>0</v>
      </c>
      <c r="T198" s="330">
        <f t="shared" ref="S198:AX198" si="125">SUM(T196:T197)</f>
        <v>0</v>
      </c>
      <c r="U198" s="284">
        <f t="shared" si="125"/>
        <v>0</v>
      </c>
      <c r="V198" s="330">
        <f t="shared" si="125"/>
        <v>0</v>
      </c>
      <c r="W198" s="330">
        <f t="shared" si="125"/>
        <v>0</v>
      </c>
      <c r="X198" s="330">
        <f t="shared" si="125"/>
        <v>0</v>
      </c>
      <c r="Y198" s="330">
        <f t="shared" si="125"/>
        <v>0</v>
      </c>
      <c r="Z198" s="330">
        <f t="shared" si="125"/>
        <v>0</v>
      </c>
      <c r="AA198" s="330">
        <f t="shared" si="125"/>
        <v>0</v>
      </c>
      <c r="AB198" s="330">
        <f t="shared" si="125"/>
        <v>0</v>
      </c>
      <c r="AC198" s="330">
        <f t="shared" si="125"/>
        <v>0</v>
      </c>
      <c r="AD198" s="330">
        <f t="shared" si="125"/>
        <v>0</v>
      </c>
      <c r="AE198" s="330">
        <f t="shared" si="125"/>
        <v>0</v>
      </c>
      <c r="AF198" s="330">
        <f t="shared" si="125"/>
        <v>0</v>
      </c>
      <c r="AG198" s="330">
        <f t="shared" si="125"/>
        <v>0</v>
      </c>
      <c r="AH198" s="330">
        <f t="shared" si="125"/>
        <v>0</v>
      </c>
      <c r="AI198" s="330">
        <f t="shared" si="125"/>
        <v>0</v>
      </c>
      <c r="AJ198" s="330">
        <f t="shared" si="125"/>
        <v>0</v>
      </c>
      <c r="AK198" s="330">
        <f t="shared" si="125"/>
        <v>0</v>
      </c>
      <c r="AL198" s="330">
        <f t="shared" si="125"/>
        <v>0</v>
      </c>
      <c r="AM198" s="330">
        <f t="shared" si="125"/>
        <v>0</v>
      </c>
      <c r="AN198" s="330">
        <f t="shared" si="125"/>
        <v>0</v>
      </c>
      <c r="AO198" s="330">
        <f t="shared" si="125"/>
        <v>0</v>
      </c>
      <c r="AP198" s="330">
        <f t="shared" si="125"/>
        <v>0</v>
      </c>
      <c r="AQ198" s="330">
        <f t="shared" si="125"/>
        <v>0</v>
      </c>
      <c r="AR198" s="330">
        <f t="shared" si="125"/>
        <v>0</v>
      </c>
      <c r="AS198" s="330">
        <f t="shared" si="125"/>
        <v>0</v>
      </c>
      <c r="AT198" s="330">
        <f t="shared" si="125"/>
        <v>0</v>
      </c>
      <c r="AU198" s="330">
        <f t="shared" si="125"/>
        <v>0</v>
      </c>
      <c r="AV198" s="330">
        <f t="shared" si="125"/>
        <v>0</v>
      </c>
      <c r="AW198" s="330">
        <f t="shared" si="125"/>
        <v>0</v>
      </c>
      <c r="AX198" s="330">
        <f t="shared" si="125"/>
        <v>0</v>
      </c>
      <c r="AY198" s="210"/>
      <c r="AZ198" s="222"/>
    </row>
    <row r="199" ht="18" customHeight="1" spans="1:52">
      <c r="A199" s="335" t="s">
        <v>117</v>
      </c>
      <c r="B199" s="192"/>
      <c r="C199" s="224"/>
      <c r="D199" s="217"/>
      <c r="E199" s="187"/>
      <c r="F199" s="187"/>
      <c r="G199" s="183"/>
      <c r="H199" s="187"/>
      <c r="I199" s="187">
        <v>6</v>
      </c>
      <c r="J199" s="187"/>
      <c r="K199" s="187"/>
      <c r="L199" s="187"/>
      <c r="M199" s="187"/>
      <c r="N199" s="187"/>
      <c r="O199" s="187"/>
      <c r="P199" s="187"/>
      <c r="Q199" s="187"/>
      <c r="R199" s="276">
        <f>SUM(LARGE(D201:Q201,{1,2,3,4,5,6,7}))</f>
        <v>16</v>
      </c>
      <c r="S199" s="187">
        <v>12</v>
      </c>
      <c r="T199" s="187"/>
      <c r="U199" s="212">
        <v>12</v>
      </c>
      <c r="V199" s="218" t="s">
        <v>51</v>
      </c>
      <c r="W199" s="218" t="s">
        <v>51</v>
      </c>
      <c r="X199" s="218" t="s">
        <v>51</v>
      </c>
      <c r="Y199" s="218" t="s">
        <v>51</v>
      </c>
      <c r="Z199" s="218" t="s">
        <v>51</v>
      </c>
      <c r="AA199" s="218" t="s">
        <v>51</v>
      </c>
      <c r="AB199" s="218" t="s">
        <v>51</v>
      </c>
      <c r="AC199" s="218" t="s">
        <v>51</v>
      </c>
      <c r="AD199" s="218" t="s">
        <v>51</v>
      </c>
      <c r="AE199" s="218" t="s">
        <v>51</v>
      </c>
      <c r="AF199" s="218" t="s">
        <v>51</v>
      </c>
      <c r="AG199" s="218" t="s">
        <v>51</v>
      </c>
      <c r="AH199" s="218" t="s">
        <v>51</v>
      </c>
      <c r="AI199" s="218" t="s">
        <v>51</v>
      </c>
      <c r="AJ199" s="218" t="s">
        <v>51</v>
      </c>
      <c r="AK199" s="218" t="s">
        <v>51</v>
      </c>
      <c r="AL199" s="218" t="s">
        <v>51</v>
      </c>
      <c r="AM199" s="218" t="s">
        <v>51</v>
      </c>
      <c r="AN199" s="218" t="s">
        <v>51</v>
      </c>
      <c r="AO199" s="218" t="s">
        <v>51</v>
      </c>
      <c r="AP199" s="218" t="s">
        <v>51</v>
      </c>
      <c r="AQ199" s="218" t="s">
        <v>51</v>
      </c>
      <c r="AR199" s="218" t="s">
        <v>51</v>
      </c>
      <c r="AS199" s="218" t="s">
        <v>51</v>
      </c>
      <c r="AT199" s="218" t="s">
        <v>51</v>
      </c>
      <c r="AU199" s="218" t="s">
        <v>51</v>
      </c>
      <c r="AV199" s="218" t="s">
        <v>51</v>
      </c>
      <c r="AW199" s="218" t="s">
        <v>51</v>
      </c>
      <c r="AX199" s="218" t="s">
        <v>51</v>
      </c>
      <c r="AY199" s="326">
        <f>SUM(V201:AX201)</f>
        <v>0</v>
      </c>
      <c r="AZ199" s="230">
        <f>SUM(AY199,S201:U201,R199,B199:C201)</f>
        <v>50</v>
      </c>
    </row>
    <row r="200" s="311" customFormat="1" ht="18" customHeight="1" spans="1:52">
      <c r="A200" s="325"/>
      <c r="B200" s="199"/>
      <c r="C200" s="326"/>
      <c r="D200" s="327"/>
      <c r="E200" s="328"/>
      <c r="F200" s="220"/>
      <c r="G200" s="187"/>
      <c r="H200" s="187"/>
      <c r="I200" s="183">
        <v>10</v>
      </c>
      <c r="J200" s="328"/>
      <c r="K200" s="187"/>
      <c r="L200" s="220"/>
      <c r="M200" s="187"/>
      <c r="N200" s="183"/>
      <c r="O200" s="220"/>
      <c r="P200" s="220"/>
      <c r="Q200" s="220"/>
      <c r="R200" s="276"/>
      <c r="S200" s="183">
        <v>5</v>
      </c>
      <c r="T200" s="328"/>
      <c r="U200" s="212">
        <v>5</v>
      </c>
      <c r="V200" s="218" t="s">
        <v>51</v>
      </c>
      <c r="W200" s="218" t="s">
        <v>51</v>
      </c>
      <c r="X200" s="218" t="s">
        <v>51</v>
      </c>
      <c r="Y200" s="218" t="s">
        <v>51</v>
      </c>
      <c r="Z200" s="218" t="s">
        <v>51</v>
      </c>
      <c r="AA200" s="218" t="s">
        <v>51</v>
      </c>
      <c r="AB200" s="218" t="s">
        <v>51</v>
      </c>
      <c r="AC200" s="218" t="s">
        <v>51</v>
      </c>
      <c r="AD200" s="218" t="s">
        <v>51</v>
      </c>
      <c r="AE200" s="218" t="s">
        <v>51</v>
      </c>
      <c r="AF200" s="218" t="s">
        <v>51</v>
      </c>
      <c r="AG200" s="218" t="s">
        <v>51</v>
      </c>
      <c r="AH200" s="218" t="s">
        <v>51</v>
      </c>
      <c r="AI200" s="218" t="s">
        <v>51</v>
      </c>
      <c r="AJ200" s="218" t="s">
        <v>51</v>
      </c>
      <c r="AK200" s="218" t="s">
        <v>51</v>
      </c>
      <c r="AL200" s="218" t="s">
        <v>51</v>
      </c>
      <c r="AM200" s="218" t="s">
        <v>51</v>
      </c>
      <c r="AN200" s="218" t="s">
        <v>51</v>
      </c>
      <c r="AO200" s="218" t="s">
        <v>51</v>
      </c>
      <c r="AP200" s="218" t="s">
        <v>51</v>
      </c>
      <c r="AQ200" s="218" t="s">
        <v>51</v>
      </c>
      <c r="AR200" s="218" t="s">
        <v>51</v>
      </c>
      <c r="AS200" s="218" t="s">
        <v>51</v>
      </c>
      <c r="AT200" s="218" t="s">
        <v>51</v>
      </c>
      <c r="AU200" s="218" t="s">
        <v>51</v>
      </c>
      <c r="AV200" s="218" t="s">
        <v>51</v>
      </c>
      <c r="AW200" s="218" t="s">
        <v>51</v>
      </c>
      <c r="AX200" s="218" t="s">
        <v>51</v>
      </c>
      <c r="AY200" s="326"/>
      <c r="AZ200" s="230"/>
    </row>
    <row r="201" s="311" customFormat="1" ht="18" customHeight="1" spans="1:52">
      <c r="A201" s="329"/>
      <c r="B201" s="183"/>
      <c r="C201" s="210"/>
      <c r="D201" s="330">
        <f>SUM(D199:D200)</f>
        <v>0</v>
      </c>
      <c r="E201" s="330">
        <f t="shared" ref="E201:Q201" si="126">SUM(E199:E200)</f>
        <v>0</v>
      </c>
      <c r="F201" s="330">
        <f t="shared" si="126"/>
        <v>0</v>
      </c>
      <c r="G201" s="331">
        <f t="shared" si="126"/>
        <v>0</v>
      </c>
      <c r="H201" s="331">
        <f t="shared" si="126"/>
        <v>0</v>
      </c>
      <c r="I201" s="331">
        <f t="shared" si="126"/>
        <v>16</v>
      </c>
      <c r="J201" s="330">
        <f t="shared" si="126"/>
        <v>0</v>
      </c>
      <c r="K201" s="331">
        <f t="shared" si="126"/>
        <v>0</v>
      </c>
      <c r="L201" s="330">
        <f t="shared" si="126"/>
        <v>0</v>
      </c>
      <c r="M201" s="331">
        <f t="shared" si="126"/>
        <v>0</v>
      </c>
      <c r="N201" s="331">
        <f t="shared" si="126"/>
        <v>0</v>
      </c>
      <c r="O201" s="330">
        <f t="shared" si="126"/>
        <v>0</v>
      </c>
      <c r="P201" s="330">
        <f t="shared" si="126"/>
        <v>0</v>
      </c>
      <c r="Q201" s="330">
        <f t="shared" si="126"/>
        <v>0</v>
      </c>
      <c r="R201" s="231"/>
      <c r="S201" s="331">
        <f>SUM(S199:S200)</f>
        <v>17</v>
      </c>
      <c r="T201" s="330">
        <f t="shared" ref="S201:AX201" si="127">SUM(T199:T200)</f>
        <v>0</v>
      </c>
      <c r="U201" s="284">
        <f t="shared" si="127"/>
        <v>17</v>
      </c>
      <c r="V201" s="330">
        <f t="shared" si="127"/>
        <v>0</v>
      </c>
      <c r="W201" s="330">
        <f t="shared" si="127"/>
        <v>0</v>
      </c>
      <c r="X201" s="330">
        <f t="shared" si="127"/>
        <v>0</v>
      </c>
      <c r="Y201" s="330">
        <f t="shared" si="127"/>
        <v>0</v>
      </c>
      <c r="Z201" s="330">
        <f t="shared" si="127"/>
        <v>0</v>
      </c>
      <c r="AA201" s="330">
        <f t="shared" si="127"/>
        <v>0</v>
      </c>
      <c r="AB201" s="330">
        <f t="shared" si="127"/>
        <v>0</v>
      </c>
      <c r="AC201" s="330">
        <f t="shared" si="127"/>
        <v>0</v>
      </c>
      <c r="AD201" s="330">
        <f t="shared" si="127"/>
        <v>0</v>
      </c>
      <c r="AE201" s="330">
        <f t="shared" si="127"/>
        <v>0</v>
      </c>
      <c r="AF201" s="330">
        <f t="shared" si="127"/>
        <v>0</v>
      </c>
      <c r="AG201" s="330">
        <f t="shared" si="127"/>
        <v>0</v>
      </c>
      <c r="AH201" s="330">
        <f t="shared" si="127"/>
        <v>0</v>
      </c>
      <c r="AI201" s="330">
        <f t="shared" si="127"/>
        <v>0</v>
      </c>
      <c r="AJ201" s="330">
        <f t="shared" si="127"/>
        <v>0</v>
      </c>
      <c r="AK201" s="330">
        <f t="shared" si="127"/>
        <v>0</v>
      </c>
      <c r="AL201" s="330">
        <f t="shared" si="127"/>
        <v>0</v>
      </c>
      <c r="AM201" s="330">
        <f t="shared" si="127"/>
        <v>0</v>
      </c>
      <c r="AN201" s="330">
        <f t="shared" si="127"/>
        <v>0</v>
      </c>
      <c r="AO201" s="330">
        <f t="shared" si="127"/>
        <v>0</v>
      </c>
      <c r="AP201" s="330">
        <f t="shared" si="127"/>
        <v>0</v>
      </c>
      <c r="AQ201" s="330">
        <f t="shared" si="127"/>
        <v>0</v>
      </c>
      <c r="AR201" s="330">
        <f t="shared" si="127"/>
        <v>0</v>
      </c>
      <c r="AS201" s="330">
        <f t="shared" si="127"/>
        <v>0</v>
      </c>
      <c r="AT201" s="330">
        <f t="shared" si="127"/>
        <v>0</v>
      </c>
      <c r="AU201" s="330">
        <f t="shared" si="127"/>
        <v>0</v>
      </c>
      <c r="AV201" s="330">
        <f t="shared" si="127"/>
        <v>0</v>
      </c>
      <c r="AW201" s="330">
        <f t="shared" si="127"/>
        <v>0</v>
      </c>
      <c r="AX201" s="330">
        <f t="shared" si="127"/>
        <v>0</v>
      </c>
      <c r="AY201" s="210"/>
      <c r="AZ201" s="222"/>
    </row>
    <row r="202" ht="18" customHeight="1" spans="1:52">
      <c r="A202" s="191" t="s">
        <v>118</v>
      </c>
      <c r="B202" s="192"/>
      <c r="C202" s="224"/>
      <c r="D202" s="217"/>
      <c r="E202" s="187"/>
      <c r="F202" s="187"/>
      <c r="G202" s="183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276">
        <f>SUM(LARGE(D204:Q204,{1,2,3,4,5,6,7}))</f>
        <v>0</v>
      </c>
      <c r="S202" s="187"/>
      <c r="T202" s="187"/>
      <c r="U202" s="212">
        <v>12</v>
      </c>
      <c r="V202" s="218" t="s">
        <v>51</v>
      </c>
      <c r="W202" s="218" t="s">
        <v>51</v>
      </c>
      <c r="X202" s="218" t="s">
        <v>51</v>
      </c>
      <c r="Y202" s="218" t="s">
        <v>51</v>
      </c>
      <c r="Z202" s="218" t="s">
        <v>51</v>
      </c>
      <c r="AA202" s="218" t="s">
        <v>51</v>
      </c>
      <c r="AB202" s="218" t="s">
        <v>51</v>
      </c>
      <c r="AC202" s="218" t="s">
        <v>51</v>
      </c>
      <c r="AD202" s="218" t="s">
        <v>51</v>
      </c>
      <c r="AE202" s="218" t="s">
        <v>51</v>
      </c>
      <c r="AF202" s="218" t="s">
        <v>51</v>
      </c>
      <c r="AG202" s="218" t="s">
        <v>51</v>
      </c>
      <c r="AH202" s="218" t="s">
        <v>51</v>
      </c>
      <c r="AI202" s="218" t="s">
        <v>51</v>
      </c>
      <c r="AJ202" s="218" t="s">
        <v>51</v>
      </c>
      <c r="AK202" s="218" t="s">
        <v>51</v>
      </c>
      <c r="AL202" s="218" t="s">
        <v>51</v>
      </c>
      <c r="AM202" s="218" t="s">
        <v>51</v>
      </c>
      <c r="AN202" s="218" t="s">
        <v>51</v>
      </c>
      <c r="AO202" s="218" t="s">
        <v>51</v>
      </c>
      <c r="AP202" s="218" t="s">
        <v>51</v>
      </c>
      <c r="AQ202" s="218" t="s">
        <v>51</v>
      </c>
      <c r="AR202" s="218" t="s">
        <v>51</v>
      </c>
      <c r="AS202" s="218" t="s">
        <v>51</v>
      </c>
      <c r="AT202" s="218" t="s">
        <v>51</v>
      </c>
      <c r="AU202" s="218" t="s">
        <v>51</v>
      </c>
      <c r="AV202" s="218" t="s">
        <v>51</v>
      </c>
      <c r="AW202" s="218" t="s">
        <v>51</v>
      </c>
      <c r="AX202" s="218" t="s">
        <v>51</v>
      </c>
      <c r="AY202" s="326">
        <f>SUM(V204:AX204)</f>
        <v>0</v>
      </c>
      <c r="AZ202" s="230">
        <f>SUM(AY202,S204:U204,R202,B202:C204)</f>
        <v>27</v>
      </c>
    </row>
    <row r="203" s="311" customFormat="1" ht="18" customHeight="1" spans="1:52">
      <c r="A203" s="325"/>
      <c r="B203" s="199"/>
      <c r="C203" s="326"/>
      <c r="D203" s="327"/>
      <c r="E203" s="328"/>
      <c r="F203" s="220"/>
      <c r="G203" s="187"/>
      <c r="H203" s="187"/>
      <c r="I203" s="183"/>
      <c r="J203" s="328"/>
      <c r="K203" s="187"/>
      <c r="L203" s="220"/>
      <c r="M203" s="187"/>
      <c r="N203" s="183"/>
      <c r="O203" s="220"/>
      <c r="P203" s="220"/>
      <c r="Q203" s="220"/>
      <c r="R203" s="276"/>
      <c r="S203" s="183"/>
      <c r="T203" s="328"/>
      <c r="U203" s="212">
        <v>15</v>
      </c>
      <c r="V203" s="218" t="s">
        <v>51</v>
      </c>
      <c r="W203" s="218" t="s">
        <v>51</v>
      </c>
      <c r="X203" s="218" t="s">
        <v>51</v>
      </c>
      <c r="Y203" s="218" t="s">
        <v>51</v>
      </c>
      <c r="Z203" s="218" t="s">
        <v>51</v>
      </c>
      <c r="AA203" s="218" t="s">
        <v>51</v>
      </c>
      <c r="AB203" s="218" t="s">
        <v>51</v>
      </c>
      <c r="AC203" s="218" t="s">
        <v>51</v>
      </c>
      <c r="AD203" s="218" t="s">
        <v>51</v>
      </c>
      <c r="AE203" s="218" t="s">
        <v>51</v>
      </c>
      <c r="AF203" s="218" t="s">
        <v>51</v>
      </c>
      <c r="AG203" s="218" t="s">
        <v>51</v>
      </c>
      <c r="AH203" s="218" t="s">
        <v>51</v>
      </c>
      <c r="AI203" s="218" t="s">
        <v>51</v>
      </c>
      <c r="AJ203" s="218" t="s">
        <v>51</v>
      </c>
      <c r="AK203" s="218" t="s">
        <v>51</v>
      </c>
      <c r="AL203" s="218" t="s">
        <v>51</v>
      </c>
      <c r="AM203" s="218" t="s">
        <v>51</v>
      </c>
      <c r="AN203" s="218" t="s">
        <v>51</v>
      </c>
      <c r="AO203" s="218" t="s">
        <v>51</v>
      </c>
      <c r="AP203" s="218" t="s">
        <v>51</v>
      </c>
      <c r="AQ203" s="218" t="s">
        <v>51</v>
      </c>
      <c r="AR203" s="218" t="s">
        <v>51</v>
      </c>
      <c r="AS203" s="218" t="s">
        <v>51</v>
      </c>
      <c r="AT203" s="218" t="s">
        <v>51</v>
      </c>
      <c r="AU203" s="218" t="s">
        <v>51</v>
      </c>
      <c r="AV203" s="218" t="s">
        <v>51</v>
      </c>
      <c r="AW203" s="218" t="s">
        <v>51</v>
      </c>
      <c r="AX203" s="218" t="s">
        <v>51</v>
      </c>
      <c r="AY203" s="326"/>
      <c r="AZ203" s="230"/>
    </row>
    <row r="204" s="311" customFormat="1" ht="18" customHeight="1" spans="1:52">
      <c r="A204" s="329"/>
      <c r="B204" s="183"/>
      <c r="C204" s="210"/>
      <c r="D204" s="330">
        <f>SUM(D202:D203)</f>
        <v>0</v>
      </c>
      <c r="E204" s="330">
        <f t="shared" ref="E204:Q204" si="128">SUM(E202:E203)</f>
        <v>0</v>
      </c>
      <c r="F204" s="330">
        <f t="shared" si="128"/>
        <v>0</v>
      </c>
      <c r="G204" s="331">
        <f t="shared" si="128"/>
        <v>0</v>
      </c>
      <c r="H204" s="331">
        <f t="shared" si="128"/>
        <v>0</v>
      </c>
      <c r="I204" s="331">
        <f t="shared" si="128"/>
        <v>0</v>
      </c>
      <c r="J204" s="330">
        <f t="shared" si="128"/>
        <v>0</v>
      </c>
      <c r="K204" s="331">
        <f t="shared" si="128"/>
        <v>0</v>
      </c>
      <c r="L204" s="330">
        <f t="shared" si="128"/>
        <v>0</v>
      </c>
      <c r="M204" s="331">
        <f t="shared" si="128"/>
        <v>0</v>
      </c>
      <c r="N204" s="331">
        <f t="shared" si="128"/>
        <v>0</v>
      </c>
      <c r="O204" s="330">
        <f t="shared" si="128"/>
        <v>0</v>
      </c>
      <c r="P204" s="330">
        <f t="shared" si="128"/>
        <v>0</v>
      </c>
      <c r="Q204" s="330">
        <f t="shared" si="128"/>
        <v>0</v>
      </c>
      <c r="R204" s="231"/>
      <c r="S204" s="331">
        <f>SUM(S202:S203)</f>
        <v>0</v>
      </c>
      <c r="T204" s="330">
        <f t="shared" ref="S204:AX204" si="129">SUM(T202:T203)</f>
        <v>0</v>
      </c>
      <c r="U204" s="284">
        <f t="shared" si="129"/>
        <v>27</v>
      </c>
      <c r="V204" s="330">
        <f t="shared" si="129"/>
        <v>0</v>
      </c>
      <c r="W204" s="330">
        <f t="shared" si="129"/>
        <v>0</v>
      </c>
      <c r="X204" s="330">
        <f t="shared" si="129"/>
        <v>0</v>
      </c>
      <c r="Y204" s="330">
        <f t="shared" si="129"/>
        <v>0</v>
      </c>
      <c r="Z204" s="330">
        <f t="shared" si="129"/>
        <v>0</v>
      </c>
      <c r="AA204" s="330">
        <f t="shared" si="129"/>
        <v>0</v>
      </c>
      <c r="AB204" s="330">
        <f t="shared" si="129"/>
        <v>0</v>
      </c>
      <c r="AC204" s="330">
        <f t="shared" si="129"/>
        <v>0</v>
      </c>
      <c r="AD204" s="330">
        <f t="shared" si="129"/>
        <v>0</v>
      </c>
      <c r="AE204" s="330">
        <f t="shared" si="129"/>
        <v>0</v>
      </c>
      <c r="AF204" s="330">
        <f t="shared" si="129"/>
        <v>0</v>
      </c>
      <c r="AG204" s="330">
        <f t="shared" si="129"/>
        <v>0</v>
      </c>
      <c r="AH204" s="330">
        <f t="shared" si="129"/>
        <v>0</v>
      </c>
      <c r="AI204" s="330">
        <f t="shared" si="129"/>
        <v>0</v>
      </c>
      <c r="AJ204" s="330">
        <f t="shared" si="129"/>
        <v>0</v>
      </c>
      <c r="AK204" s="330">
        <f t="shared" si="129"/>
        <v>0</v>
      </c>
      <c r="AL204" s="330">
        <f t="shared" si="129"/>
        <v>0</v>
      </c>
      <c r="AM204" s="330">
        <f t="shared" si="129"/>
        <v>0</v>
      </c>
      <c r="AN204" s="330">
        <f t="shared" si="129"/>
        <v>0</v>
      </c>
      <c r="AO204" s="330">
        <f t="shared" si="129"/>
        <v>0</v>
      </c>
      <c r="AP204" s="330">
        <f t="shared" si="129"/>
        <v>0</v>
      </c>
      <c r="AQ204" s="330">
        <f t="shared" si="129"/>
        <v>0</v>
      </c>
      <c r="AR204" s="330">
        <f t="shared" si="129"/>
        <v>0</v>
      </c>
      <c r="AS204" s="330">
        <f t="shared" si="129"/>
        <v>0</v>
      </c>
      <c r="AT204" s="330">
        <f t="shared" si="129"/>
        <v>0</v>
      </c>
      <c r="AU204" s="330">
        <f t="shared" si="129"/>
        <v>0</v>
      </c>
      <c r="AV204" s="330">
        <f t="shared" si="129"/>
        <v>0</v>
      </c>
      <c r="AW204" s="330">
        <f t="shared" si="129"/>
        <v>0</v>
      </c>
      <c r="AX204" s="330">
        <f t="shared" si="129"/>
        <v>0</v>
      </c>
      <c r="AY204" s="210"/>
      <c r="AZ204" s="222"/>
    </row>
    <row r="205" ht="18" customHeight="1" spans="1:52">
      <c r="A205" s="335" t="s">
        <v>119</v>
      </c>
      <c r="B205" s="192"/>
      <c r="C205" s="224"/>
      <c r="D205" s="217"/>
      <c r="E205" s="187"/>
      <c r="F205" s="187"/>
      <c r="G205" s="183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276">
        <f>SUM(LARGE(D207:Q207,{1,2,3,4,5,6,7}))</f>
        <v>0</v>
      </c>
      <c r="S205" s="187">
        <v>6</v>
      </c>
      <c r="T205" s="187"/>
      <c r="U205" s="212"/>
      <c r="V205" s="218" t="s">
        <v>51</v>
      </c>
      <c r="W205" s="218" t="s">
        <v>51</v>
      </c>
      <c r="X205" s="218" t="s">
        <v>51</v>
      </c>
      <c r="Y205" s="218" t="s">
        <v>51</v>
      </c>
      <c r="Z205" s="218" t="s">
        <v>51</v>
      </c>
      <c r="AA205" s="218" t="s">
        <v>51</v>
      </c>
      <c r="AB205" s="218" t="s">
        <v>51</v>
      </c>
      <c r="AC205" s="218" t="s">
        <v>51</v>
      </c>
      <c r="AD205" s="218" t="s">
        <v>51</v>
      </c>
      <c r="AE205" s="218" t="s">
        <v>51</v>
      </c>
      <c r="AF205" s="218" t="s">
        <v>51</v>
      </c>
      <c r="AG205" s="218" t="s">
        <v>51</v>
      </c>
      <c r="AH205" s="218" t="s">
        <v>51</v>
      </c>
      <c r="AI205" s="218" t="s">
        <v>51</v>
      </c>
      <c r="AJ205" s="218" t="s">
        <v>51</v>
      </c>
      <c r="AK205" s="218" t="s">
        <v>51</v>
      </c>
      <c r="AL205" s="218" t="s">
        <v>51</v>
      </c>
      <c r="AM205" s="218" t="s">
        <v>51</v>
      </c>
      <c r="AN205" s="218" t="s">
        <v>51</v>
      </c>
      <c r="AO205" s="218" t="s">
        <v>51</v>
      </c>
      <c r="AP205" s="218" t="s">
        <v>51</v>
      </c>
      <c r="AQ205" s="218" t="s">
        <v>51</v>
      </c>
      <c r="AR205" s="218" t="s">
        <v>51</v>
      </c>
      <c r="AS205" s="218" t="s">
        <v>51</v>
      </c>
      <c r="AT205" s="218" t="s">
        <v>51</v>
      </c>
      <c r="AU205" s="218" t="s">
        <v>51</v>
      </c>
      <c r="AV205" s="218" t="s">
        <v>51</v>
      </c>
      <c r="AW205" s="218" t="s">
        <v>51</v>
      </c>
      <c r="AX205" s="218" t="s">
        <v>51</v>
      </c>
      <c r="AY205" s="326">
        <f>SUM(V207:AX207)</f>
        <v>0</v>
      </c>
      <c r="AZ205" s="230">
        <f>SUM(AY205,S207:U207,R205,B205:C207)</f>
        <v>7</v>
      </c>
    </row>
    <row r="206" s="311" customFormat="1" ht="18" customHeight="1" spans="1:52">
      <c r="A206" s="325"/>
      <c r="B206" s="199"/>
      <c r="C206" s="326"/>
      <c r="D206" s="327"/>
      <c r="E206" s="328"/>
      <c r="F206" s="220"/>
      <c r="G206" s="187"/>
      <c r="H206" s="187"/>
      <c r="I206" s="183"/>
      <c r="J206" s="328"/>
      <c r="K206" s="187"/>
      <c r="L206" s="220"/>
      <c r="M206" s="187"/>
      <c r="N206" s="183"/>
      <c r="O206" s="220"/>
      <c r="P206" s="220"/>
      <c r="Q206" s="220"/>
      <c r="R206" s="276"/>
      <c r="S206" s="183">
        <v>1</v>
      </c>
      <c r="T206" s="328"/>
      <c r="U206" s="212"/>
      <c r="V206" s="218" t="s">
        <v>51</v>
      </c>
      <c r="W206" s="218" t="s">
        <v>51</v>
      </c>
      <c r="X206" s="218" t="s">
        <v>51</v>
      </c>
      <c r="Y206" s="218" t="s">
        <v>51</v>
      </c>
      <c r="Z206" s="218" t="s">
        <v>51</v>
      </c>
      <c r="AA206" s="218" t="s">
        <v>51</v>
      </c>
      <c r="AB206" s="218" t="s">
        <v>51</v>
      </c>
      <c r="AC206" s="218" t="s">
        <v>51</v>
      </c>
      <c r="AD206" s="218" t="s">
        <v>51</v>
      </c>
      <c r="AE206" s="218" t="s">
        <v>51</v>
      </c>
      <c r="AF206" s="218" t="s">
        <v>51</v>
      </c>
      <c r="AG206" s="218" t="s">
        <v>51</v>
      </c>
      <c r="AH206" s="218" t="s">
        <v>51</v>
      </c>
      <c r="AI206" s="218" t="s">
        <v>51</v>
      </c>
      <c r="AJ206" s="218" t="s">
        <v>51</v>
      </c>
      <c r="AK206" s="218" t="s">
        <v>51</v>
      </c>
      <c r="AL206" s="218" t="s">
        <v>51</v>
      </c>
      <c r="AM206" s="218" t="s">
        <v>51</v>
      </c>
      <c r="AN206" s="218" t="s">
        <v>51</v>
      </c>
      <c r="AO206" s="218" t="s">
        <v>51</v>
      </c>
      <c r="AP206" s="218" t="s">
        <v>51</v>
      </c>
      <c r="AQ206" s="218" t="s">
        <v>51</v>
      </c>
      <c r="AR206" s="218" t="s">
        <v>51</v>
      </c>
      <c r="AS206" s="218" t="s">
        <v>51</v>
      </c>
      <c r="AT206" s="218" t="s">
        <v>51</v>
      </c>
      <c r="AU206" s="218" t="s">
        <v>51</v>
      </c>
      <c r="AV206" s="218" t="s">
        <v>51</v>
      </c>
      <c r="AW206" s="218" t="s">
        <v>51</v>
      </c>
      <c r="AX206" s="218" t="s">
        <v>51</v>
      </c>
      <c r="AY206" s="326"/>
      <c r="AZ206" s="230"/>
    </row>
    <row r="207" s="311" customFormat="1" ht="18" customHeight="1" spans="1:52">
      <c r="A207" s="329"/>
      <c r="B207" s="183"/>
      <c r="C207" s="210"/>
      <c r="D207" s="330">
        <f>SUM(D205:D206)</f>
        <v>0</v>
      </c>
      <c r="E207" s="330">
        <f t="shared" ref="E207:Q207" si="130">SUM(E205:E206)</f>
        <v>0</v>
      </c>
      <c r="F207" s="330">
        <f t="shared" si="130"/>
        <v>0</v>
      </c>
      <c r="G207" s="331">
        <f t="shared" si="130"/>
        <v>0</v>
      </c>
      <c r="H207" s="331">
        <f t="shared" si="130"/>
        <v>0</v>
      </c>
      <c r="I207" s="331">
        <f t="shared" si="130"/>
        <v>0</v>
      </c>
      <c r="J207" s="330">
        <f t="shared" si="130"/>
        <v>0</v>
      </c>
      <c r="K207" s="331">
        <f t="shared" si="130"/>
        <v>0</v>
      </c>
      <c r="L207" s="330">
        <f t="shared" si="130"/>
        <v>0</v>
      </c>
      <c r="M207" s="331">
        <f t="shared" si="130"/>
        <v>0</v>
      </c>
      <c r="N207" s="331">
        <f t="shared" si="130"/>
        <v>0</v>
      </c>
      <c r="O207" s="330">
        <f t="shared" si="130"/>
        <v>0</v>
      </c>
      <c r="P207" s="330">
        <f t="shared" si="130"/>
        <v>0</v>
      </c>
      <c r="Q207" s="330">
        <f t="shared" si="130"/>
        <v>0</v>
      </c>
      <c r="R207" s="231"/>
      <c r="S207" s="331">
        <f>SUM(S205:S206)</f>
        <v>7</v>
      </c>
      <c r="T207" s="330">
        <f t="shared" ref="S207:AX207" si="131">SUM(T205:T206)</f>
        <v>0</v>
      </c>
      <c r="U207" s="284">
        <f t="shared" si="131"/>
        <v>0</v>
      </c>
      <c r="V207" s="330">
        <f t="shared" si="131"/>
        <v>0</v>
      </c>
      <c r="W207" s="330">
        <f t="shared" si="131"/>
        <v>0</v>
      </c>
      <c r="X207" s="330">
        <f t="shared" si="131"/>
        <v>0</v>
      </c>
      <c r="Y207" s="330">
        <f t="shared" si="131"/>
        <v>0</v>
      </c>
      <c r="Z207" s="330">
        <f t="shared" si="131"/>
        <v>0</v>
      </c>
      <c r="AA207" s="330">
        <f t="shared" si="131"/>
        <v>0</v>
      </c>
      <c r="AB207" s="330">
        <f t="shared" si="131"/>
        <v>0</v>
      </c>
      <c r="AC207" s="330">
        <f t="shared" si="131"/>
        <v>0</v>
      </c>
      <c r="AD207" s="330">
        <f t="shared" si="131"/>
        <v>0</v>
      </c>
      <c r="AE207" s="330">
        <f t="shared" si="131"/>
        <v>0</v>
      </c>
      <c r="AF207" s="330">
        <f t="shared" si="131"/>
        <v>0</v>
      </c>
      <c r="AG207" s="330">
        <f t="shared" si="131"/>
        <v>0</v>
      </c>
      <c r="AH207" s="330">
        <f t="shared" si="131"/>
        <v>0</v>
      </c>
      <c r="AI207" s="330">
        <f t="shared" si="131"/>
        <v>0</v>
      </c>
      <c r="AJ207" s="330">
        <f t="shared" si="131"/>
        <v>0</v>
      </c>
      <c r="AK207" s="330">
        <f t="shared" si="131"/>
        <v>0</v>
      </c>
      <c r="AL207" s="330">
        <f t="shared" si="131"/>
        <v>0</v>
      </c>
      <c r="AM207" s="330">
        <f t="shared" si="131"/>
        <v>0</v>
      </c>
      <c r="AN207" s="330">
        <f t="shared" si="131"/>
        <v>0</v>
      </c>
      <c r="AO207" s="330">
        <f t="shared" si="131"/>
        <v>0</v>
      </c>
      <c r="AP207" s="330">
        <f t="shared" si="131"/>
        <v>0</v>
      </c>
      <c r="AQ207" s="330">
        <f t="shared" si="131"/>
        <v>0</v>
      </c>
      <c r="AR207" s="330">
        <f t="shared" si="131"/>
        <v>0</v>
      </c>
      <c r="AS207" s="330">
        <f t="shared" si="131"/>
        <v>0</v>
      </c>
      <c r="AT207" s="330">
        <f t="shared" si="131"/>
        <v>0</v>
      </c>
      <c r="AU207" s="330">
        <f t="shared" si="131"/>
        <v>0</v>
      </c>
      <c r="AV207" s="330">
        <f t="shared" si="131"/>
        <v>0</v>
      </c>
      <c r="AW207" s="330">
        <f t="shared" si="131"/>
        <v>0</v>
      </c>
      <c r="AX207" s="330">
        <f t="shared" si="131"/>
        <v>0</v>
      </c>
      <c r="AY207" s="210"/>
      <c r="AZ207" s="222"/>
    </row>
    <row r="208" ht="18" customHeight="1" spans="1:52">
      <c r="A208" s="191" t="s">
        <v>120</v>
      </c>
      <c r="B208" s="192"/>
      <c r="C208" s="224"/>
      <c r="D208" s="217"/>
      <c r="E208" s="187"/>
      <c r="F208" s="187"/>
      <c r="G208" s="183"/>
      <c r="H208" s="187"/>
      <c r="I208" s="187"/>
      <c r="J208" s="187"/>
      <c r="K208" s="187"/>
      <c r="L208" s="187"/>
      <c r="M208" s="187"/>
      <c r="N208" s="187">
        <v>12</v>
      </c>
      <c r="O208" s="187"/>
      <c r="P208" s="187"/>
      <c r="Q208" s="187"/>
      <c r="R208" s="276">
        <f>SUM(LARGE(D210:Q210,{1,2,3,4,5,6,7}))</f>
        <v>26</v>
      </c>
      <c r="S208" s="187">
        <v>6</v>
      </c>
      <c r="T208" s="187"/>
      <c r="U208" s="212">
        <v>12</v>
      </c>
      <c r="V208" s="218" t="s">
        <v>51</v>
      </c>
      <c r="W208" s="218" t="s">
        <v>51</v>
      </c>
      <c r="X208" s="218" t="s">
        <v>51</v>
      </c>
      <c r="Y208" s="218" t="s">
        <v>51</v>
      </c>
      <c r="Z208" s="218" t="s">
        <v>51</v>
      </c>
      <c r="AA208" s="218" t="s">
        <v>51</v>
      </c>
      <c r="AB208" s="218" t="s">
        <v>51</v>
      </c>
      <c r="AC208" s="218" t="s">
        <v>51</v>
      </c>
      <c r="AD208" s="218" t="s">
        <v>51</v>
      </c>
      <c r="AE208" s="218" t="s">
        <v>51</v>
      </c>
      <c r="AF208" s="218" t="s">
        <v>51</v>
      </c>
      <c r="AG208" s="218" t="s">
        <v>51</v>
      </c>
      <c r="AH208" s="218" t="s">
        <v>51</v>
      </c>
      <c r="AI208" s="218" t="s">
        <v>51</v>
      </c>
      <c r="AJ208" s="218" t="s">
        <v>51</v>
      </c>
      <c r="AK208" s="218" t="s">
        <v>51</v>
      </c>
      <c r="AL208" s="218" t="s">
        <v>51</v>
      </c>
      <c r="AM208" s="218" t="s">
        <v>51</v>
      </c>
      <c r="AN208" s="218" t="s">
        <v>51</v>
      </c>
      <c r="AO208" s="218" t="s">
        <v>51</v>
      </c>
      <c r="AP208" s="218" t="s">
        <v>51</v>
      </c>
      <c r="AQ208" s="218" t="s">
        <v>51</v>
      </c>
      <c r="AR208" s="218" t="s">
        <v>51</v>
      </c>
      <c r="AS208" s="218" t="s">
        <v>51</v>
      </c>
      <c r="AT208" s="218" t="s">
        <v>51</v>
      </c>
      <c r="AU208" s="218" t="s">
        <v>51</v>
      </c>
      <c r="AV208" s="218" t="s">
        <v>51</v>
      </c>
      <c r="AW208" s="218" t="s">
        <v>51</v>
      </c>
      <c r="AX208" s="218" t="s">
        <v>51</v>
      </c>
      <c r="AY208" s="326">
        <f>SUM(V210:AX210)</f>
        <v>0</v>
      </c>
      <c r="AZ208" s="230">
        <f>SUM(AY208,S210:U210,R208,B208:C210)</f>
        <v>54</v>
      </c>
    </row>
    <row r="209" s="311" customFormat="1" ht="18" customHeight="1" spans="1:52">
      <c r="A209" s="325"/>
      <c r="B209" s="199"/>
      <c r="C209" s="326"/>
      <c r="D209" s="327"/>
      <c r="E209" s="328"/>
      <c r="F209" s="220"/>
      <c r="G209" s="187"/>
      <c r="H209" s="187"/>
      <c r="I209" s="183"/>
      <c r="J209" s="328"/>
      <c r="K209" s="187"/>
      <c r="L209" s="220"/>
      <c r="M209" s="187"/>
      <c r="N209" s="183">
        <v>14</v>
      </c>
      <c r="O209" s="220"/>
      <c r="P209" s="220"/>
      <c r="Q209" s="220"/>
      <c r="R209" s="276"/>
      <c r="S209" s="183">
        <v>0</v>
      </c>
      <c r="T209" s="328"/>
      <c r="U209" s="212">
        <v>10</v>
      </c>
      <c r="V209" s="218" t="s">
        <v>51</v>
      </c>
      <c r="W209" s="218" t="s">
        <v>51</v>
      </c>
      <c r="X209" s="218" t="s">
        <v>51</v>
      </c>
      <c r="Y209" s="218" t="s">
        <v>51</v>
      </c>
      <c r="Z209" s="218" t="s">
        <v>51</v>
      </c>
      <c r="AA209" s="218" t="s">
        <v>51</v>
      </c>
      <c r="AB209" s="218" t="s">
        <v>51</v>
      </c>
      <c r="AC209" s="218" t="s">
        <v>51</v>
      </c>
      <c r="AD209" s="218" t="s">
        <v>51</v>
      </c>
      <c r="AE209" s="218" t="s">
        <v>51</v>
      </c>
      <c r="AF209" s="218" t="s">
        <v>51</v>
      </c>
      <c r="AG209" s="218" t="s">
        <v>51</v>
      </c>
      <c r="AH209" s="218" t="s">
        <v>51</v>
      </c>
      <c r="AI209" s="218" t="s">
        <v>51</v>
      </c>
      <c r="AJ209" s="218" t="s">
        <v>51</v>
      </c>
      <c r="AK209" s="218" t="s">
        <v>51</v>
      </c>
      <c r="AL209" s="218" t="s">
        <v>51</v>
      </c>
      <c r="AM209" s="218" t="s">
        <v>51</v>
      </c>
      <c r="AN209" s="218" t="s">
        <v>51</v>
      </c>
      <c r="AO209" s="218" t="s">
        <v>51</v>
      </c>
      <c r="AP209" s="218" t="s">
        <v>51</v>
      </c>
      <c r="AQ209" s="218" t="s">
        <v>51</v>
      </c>
      <c r="AR209" s="218" t="s">
        <v>51</v>
      </c>
      <c r="AS209" s="218" t="s">
        <v>51</v>
      </c>
      <c r="AT209" s="218" t="s">
        <v>51</v>
      </c>
      <c r="AU209" s="218" t="s">
        <v>51</v>
      </c>
      <c r="AV209" s="218" t="s">
        <v>51</v>
      </c>
      <c r="AW209" s="218" t="s">
        <v>51</v>
      </c>
      <c r="AX209" s="218" t="s">
        <v>51</v>
      </c>
      <c r="AY209" s="326"/>
      <c r="AZ209" s="230"/>
    </row>
    <row r="210" s="311" customFormat="1" ht="18" customHeight="1" spans="1:52">
      <c r="A210" s="329"/>
      <c r="B210" s="183"/>
      <c r="C210" s="210"/>
      <c r="D210" s="330">
        <f>SUM(D208:D209)</f>
        <v>0</v>
      </c>
      <c r="E210" s="330">
        <f t="shared" ref="E210:Q210" si="132">SUM(E208:E209)</f>
        <v>0</v>
      </c>
      <c r="F210" s="330">
        <f t="shared" si="132"/>
        <v>0</v>
      </c>
      <c r="G210" s="331">
        <f t="shared" si="132"/>
        <v>0</v>
      </c>
      <c r="H210" s="331">
        <f t="shared" si="132"/>
        <v>0</v>
      </c>
      <c r="I210" s="331">
        <f t="shared" si="132"/>
        <v>0</v>
      </c>
      <c r="J210" s="330">
        <f t="shared" si="132"/>
        <v>0</v>
      </c>
      <c r="K210" s="331">
        <f t="shared" si="132"/>
        <v>0</v>
      </c>
      <c r="L210" s="330">
        <f t="shared" si="132"/>
        <v>0</v>
      </c>
      <c r="M210" s="331">
        <f t="shared" si="132"/>
        <v>0</v>
      </c>
      <c r="N210" s="331">
        <f t="shared" si="132"/>
        <v>26</v>
      </c>
      <c r="O210" s="330">
        <f t="shared" si="132"/>
        <v>0</v>
      </c>
      <c r="P210" s="330">
        <f t="shared" si="132"/>
        <v>0</v>
      </c>
      <c r="Q210" s="330">
        <f t="shared" si="132"/>
        <v>0</v>
      </c>
      <c r="R210" s="231"/>
      <c r="S210" s="331">
        <f>SUM(S208:S209)</f>
        <v>6</v>
      </c>
      <c r="T210" s="330">
        <f t="shared" ref="S210:AX210" si="133">SUM(T208:T209)</f>
        <v>0</v>
      </c>
      <c r="U210" s="284">
        <f t="shared" si="133"/>
        <v>22</v>
      </c>
      <c r="V210" s="330">
        <f t="shared" si="133"/>
        <v>0</v>
      </c>
      <c r="W210" s="330">
        <f t="shared" si="133"/>
        <v>0</v>
      </c>
      <c r="X210" s="330">
        <f t="shared" si="133"/>
        <v>0</v>
      </c>
      <c r="Y210" s="330">
        <f t="shared" si="133"/>
        <v>0</v>
      </c>
      <c r="Z210" s="330">
        <f t="shared" si="133"/>
        <v>0</v>
      </c>
      <c r="AA210" s="330">
        <f t="shared" si="133"/>
        <v>0</v>
      </c>
      <c r="AB210" s="330">
        <f t="shared" si="133"/>
        <v>0</v>
      </c>
      <c r="AC210" s="330">
        <f t="shared" si="133"/>
        <v>0</v>
      </c>
      <c r="AD210" s="330">
        <f t="shared" si="133"/>
        <v>0</v>
      </c>
      <c r="AE210" s="330">
        <f t="shared" si="133"/>
        <v>0</v>
      </c>
      <c r="AF210" s="330">
        <f t="shared" si="133"/>
        <v>0</v>
      </c>
      <c r="AG210" s="330">
        <f t="shared" si="133"/>
        <v>0</v>
      </c>
      <c r="AH210" s="330">
        <f t="shared" si="133"/>
        <v>0</v>
      </c>
      <c r="AI210" s="330">
        <f t="shared" si="133"/>
        <v>0</v>
      </c>
      <c r="AJ210" s="330">
        <f t="shared" si="133"/>
        <v>0</v>
      </c>
      <c r="AK210" s="330">
        <f t="shared" si="133"/>
        <v>0</v>
      </c>
      <c r="AL210" s="330">
        <f t="shared" si="133"/>
        <v>0</v>
      </c>
      <c r="AM210" s="330">
        <f t="shared" si="133"/>
        <v>0</v>
      </c>
      <c r="AN210" s="330">
        <f t="shared" si="133"/>
        <v>0</v>
      </c>
      <c r="AO210" s="330">
        <f t="shared" si="133"/>
        <v>0</v>
      </c>
      <c r="AP210" s="330">
        <f t="shared" si="133"/>
        <v>0</v>
      </c>
      <c r="AQ210" s="330">
        <f t="shared" si="133"/>
        <v>0</v>
      </c>
      <c r="AR210" s="330">
        <f t="shared" si="133"/>
        <v>0</v>
      </c>
      <c r="AS210" s="330">
        <f t="shared" si="133"/>
        <v>0</v>
      </c>
      <c r="AT210" s="330">
        <f t="shared" si="133"/>
        <v>0</v>
      </c>
      <c r="AU210" s="330">
        <f t="shared" si="133"/>
        <v>0</v>
      </c>
      <c r="AV210" s="330">
        <f t="shared" si="133"/>
        <v>0</v>
      </c>
      <c r="AW210" s="330">
        <f t="shared" si="133"/>
        <v>0</v>
      </c>
      <c r="AX210" s="330">
        <f t="shared" si="133"/>
        <v>0</v>
      </c>
      <c r="AY210" s="210"/>
      <c r="AZ210" s="222"/>
    </row>
    <row r="211" ht="18" customHeight="1" spans="1:52">
      <c r="A211" s="194" t="s">
        <v>121</v>
      </c>
      <c r="B211" s="192"/>
      <c r="C211" s="224"/>
      <c r="D211" s="217"/>
      <c r="E211" s="187"/>
      <c r="F211" s="187"/>
      <c r="G211" s="183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276">
        <f>SUM(LARGE(D213:Q213,{1,2,3,4,5,6,7}))</f>
        <v>0</v>
      </c>
      <c r="S211" s="187"/>
      <c r="T211" s="187"/>
      <c r="U211" s="212"/>
      <c r="V211" s="218" t="s">
        <v>51</v>
      </c>
      <c r="W211" s="218" t="s">
        <v>51</v>
      </c>
      <c r="X211" s="218" t="s">
        <v>51</v>
      </c>
      <c r="Y211" s="218" t="s">
        <v>51</v>
      </c>
      <c r="Z211" s="218" t="s">
        <v>51</v>
      </c>
      <c r="AA211" s="218" t="s">
        <v>51</v>
      </c>
      <c r="AB211" s="218" t="s">
        <v>51</v>
      </c>
      <c r="AC211" s="218" t="s">
        <v>51</v>
      </c>
      <c r="AD211" s="218" t="s">
        <v>51</v>
      </c>
      <c r="AE211" s="218" t="s">
        <v>51</v>
      </c>
      <c r="AF211" s="218" t="s">
        <v>51</v>
      </c>
      <c r="AG211" s="218" t="s">
        <v>51</v>
      </c>
      <c r="AH211" s="218" t="s">
        <v>51</v>
      </c>
      <c r="AI211" s="218" t="s">
        <v>51</v>
      </c>
      <c r="AJ211" s="218" t="s">
        <v>51</v>
      </c>
      <c r="AK211" s="218" t="s">
        <v>51</v>
      </c>
      <c r="AL211" s="218" t="s">
        <v>51</v>
      </c>
      <c r="AM211" s="218" t="s">
        <v>51</v>
      </c>
      <c r="AN211" s="218" t="s">
        <v>51</v>
      </c>
      <c r="AO211" s="218" t="s">
        <v>51</v>
      </c>
      <c r="AP211" s="218" t="s">
        <v>51</v>
      </c>
      <c r="AQ211" s="218" t="s">
        <v>51</v>
      </c>
      <c r="AR211" s="218" t="s">
        <v>51</v>
      </c>
      <c r="AS211" s="218" t="s">
        <v>51</v>
      </c>
      <c r="AT211" s="218" t="s">
        <v>51</v>
      </c>
      <c r="AU211" s="218" t="s">
        <v>51</v>
      </c>
      <c r="AV211" s="218" t="s">
        <v>51</v>
      </c>
      <c r="AW211" s="218" t="s">
        <v>51</v>
      </c>
      <c r="AX211" s="218" t="s">
        <v>51</v>
      </c>
      <c r="AY211" s="326">
        <f>SUM(V213:AX213)</f>
        <v>0</v>
      </c>
      <c r="AZ211" s="230">
        <f>SUM(AY211,S213:U213,R211,B211:C213)</f>
        <v>0</v>
      </c>
    </row>
    <row r="212" s="311" customFormat="1" ht="18" customHeight="1" spans="1:52">
      <c r="A212" s="350"/>
      <c r="B212" s="199"/>
      <c r="C212" s="326"/>
      <c r="D212" s="327"/>
      <c r="E212" s="328"/>
      <c r="F212" s="220"/>
      <c r="G212" s="187"/>
      <c r="H212" s="187"/>
      <c r="I212" s="183"/>
      <c r="J212" s="328"/>
      <c r="K212" s="187"/>
      <c r="L212" s="220"/>
      <c r="M212" s="187"/>
      <c r="N212" s="183"/>
      <c r="O212" s="220"/>
      <c r="P212" s="220"/>
      <c r="Q212" s="220"/>
      <c r="R212" s="276"/>
      <c r="S212" s="183"/>
      <c r="T212" s="328"/>
      <c r="U212" s="212"/>
      <c r="V212" s="218" t="s">
        <v>51</v>
      </c>
      <c r="W212" s="218" t="s">
        <v>51</v>
      </c>
      <c r="X212" s="218" t="s">
        <v>51</v>
      </c>
      <c r="Y212" s="218" t="s">
        <v>51</v>
      </c>
      <c r="Z212" s="218" t="s">
        <v>51</v>
      </c>
      <c r="AA212" s="218" t="s">
        <v>51</v>
      </c>
      <c r="AB212" s="218" t="s">
        <v>51</v>
      </c>
      <c r="AC212" s="218" t="s">
        <v>51</v>
      </c>
      <c r="AD212" s="218" t="s">
        <v>51</v>
      </c>
      <c r="AE212" s="218" t="s">
        <v>51</v>
      </c>
      <c r="AF212" s="218" t="s">
        <v>51</v>
      </c>
      <c r="AG212" s="218" t="s">
        <v>51</v>
      </c>
      <c r="AH212" s="218" t="s">
        <v>51</v>
      </c>
      <c r="AI212" s="218" t="s">
        <v>51</v>
      </c>
      <c r="AJ212" s="218" t="s">
        <v>51</v>
      </c>
      <c r="AK212" s="218" t="s">
        <v>51</v>
      </c>
      <c r="AL212" s="218" t="s">
        <v>51</v>
      </c>
      <c r="AM212" s="218" t="s">
        <v>51</v>
      </c>
      <c r="AN212" s="218" t="s">
        <v>51</v>
      </c>
      <c r="AO212" s="218" t="s">
        <v>51</v>
      </c>
      <c r="AP212" s="218" t="s">
        <v>51</v>
      </c>
      <c r="AQ212" s="218" t="s">
        <v>51</v>
      </c>
      <c r="AR212" s="218" t="s">
        <v>51</v>
      </c>
      <c r="AS212" s="218" t="s">
        <v>51</v>
      </c>
      <c r="AT212" s="218" t="s">
        <v>51</v>
      </c>
      <c r="AU212" s="218" t="s">
        <v>51</v>
      </c>
      <c r="AV212" s="218" t="s">
        <v>51</v>
      </c>
      <c r="AW212" s="218" t="s">
        <v>51</v>
      </c>
      <c r="AX212" s="218" t="s">
        <v>51</v>
      </c>
      <c r="AY212" s="326"/>
      <c r="AZ212" s="230"/>
    </row>
    <row r="213" s="311" customFormat="1" ht="18" customHeight="1" spans="1:52">
      <c r="A213" s="353"/>
      <c r="B213" s="183"/>
      <c r="C213" s="210"/>
      <c r="D213" s="330">
        <f>SUM(D211:D212)</f>
        <v>0</v>
      </c>
      <c r="E213" s="330">
        <f t="shared" ref="E213:Q213" si="134">SUM(E211:E212)</f>
        <v>0</v>
      </c>
      <c r="F213" s="330">
        <f t="shared" si="134"/>
        <v>0</v>
      </c>
      <c r="G213" s="331">
        <f t="shared" si="134"/>
        <v>0</v>
      </c>
      <c r="H213" s="331">
        <f t="shared" si="134"/>
        <v>0</v>
      </c>
      <c r="I213" s="331">
        <f t="shared" si="134"/>
        <v>0</v>
      </c>
      <c r="J213" s="330">
        <f t="shared" si="134"/>
        <v>0</v>
      </c>
      <c r="K213" s="331">
        <f t="shared" si="134"/>
        <v>0</v>
      </c>
      <c r="L213" s="330">
        <f t="shared" si="134"/>
        <v>0</v>
      </c>
      <c r="M213" s="331">
        <f t="shared" si="134"/>
        <v>0</v>
      </c>
      <c r="N213" s="331">
        <f t="shared" si="134"/>
        <v>0</v>
      </c>
      <c r="O213" s="330">
        <f t="shared" si="134"/>
        <v>0</v>
      </c>
      <c r="P213" s="330">
        <f t="shared" si="134"/>
        <v>0</v>
      </c>
      <c r="Q213" s="330">
        <f t="shared" si="134"/>
        <v>0</v>
      </c>
      <c r="R213" s="231"/>
      <c r="S213" s="331">
        <f>SUM(S211:S212)</f>
        <v>0</v>
      </c>
      <c r="T213" s="330">
        <f t="shared" ref="S213:AX213" si="135">SUM(T211:T212)</f>
        <v>0</v>
      </c>
      <c r="U213" s="284">
        <f t="shared" si="135"/>
        <v>0</v>
      </c>
      <c r="V213" s="330">
        <f t="shared" si="135"/>
        <v>0</v>
      </c>
      <c r="W213" s="330">
        <f t="shared" si="135"/>
        <v>0</v>
      </c>
      <c r="X213" s="330">
        <f t="shared" si="135"/>
        <v>0</v>
      </c>
      <c r="Y213" s="330">
        <f t="shared" si="135"/>
        <v>0</v>
      </c>
      <c r="Z213" s="330">
        <f t="shared" si="135"/>
        <v>0</v>
      </c>
      <c r="AA213" s="330">
        <f t="shared" si="135"/>
        <v>0</v>
      </c>
      <c r="AB213" s="330">
        <f t="shared" si="135"/>
        <v>0</v>
      </c>
      <c r="AC213" s="330">
        <f t="shared" si="135"/>
        <v>0</v>
      </c>
      <c r="AD213" s="330">
        <f t="shared" si="135"/>
        <v>0</v>
      </c>
      <c r="AE213" s="330">
        <f t="shared" si="135"/>
        <v>0</v>
      </c>
      <c r="AF213" s="330">
        <f t="shared" si="135"/>
        <v>0</v>
      </c>
      <c r="AG213" s="330">
        <f t="shared" si="135"/>
        <v>0</v>
      </c>
      <c r="AH213" s="330">
        <f t="shared" si="135"/>
        <v>0</v>
      </c>
      <c r="AI213" s="330">
        <f t="shared" si="135"/>
        <v>0</v>
      </c>
      <c r="AJ213" s="330">
        <f t="shared" si="135"/>
        <v>0</v>
      </c>
      <c r="AK213" s="330">
        <f t="shared" si="135"/>
        <v>0</v>
      </c>
      <c r="AL213" s="330">
        <f t="shared" si="135"/>
        <v>0</v>
      </c>
      <c r="AM213" s="330">
        <f t="shared" si="135"/>
        <v>0</v>
      </c>
      <c r="AN213" s="330">
        <f t="shared" si="135"/>
        <v>0</v>
      </c>
      <c r="AO213" s="330">
        <f t="shared" si="135"/>
        <v>0</v>
      </c>
      <c r="AP213" s="330">
        <f t="shared" si="135"/>
        <v>0</v>
      </c>
      <c r="AQ213" s="330">
        <f t="shared" si="135"/>
        <v>0</v>
      </c>
      <c r="AR213" s="330">
        <f t="shared" si="135"/>
        <v>0</v>
      </c>
      <c r="AS213" s="330">
        <f t="shared" si="135"/>
        <v>0</v>
      </c>
      <c r="AT213" s="330">
        <f t="shared" si="135"/>
        <v>0</v>
      </c>
      <c r="AU213" s="330">
        <f t="shared" si="135"/>
        <v>0</v>
      </c>
      <c r="AV213" s="330">
        <f t="shared" si="135"/>
        <v>0</v>
      </c>
      <c r="AW213" s="330">
        <f t="shared" si="135"/>
        <v>0</v>
      </c>
      <c r="AX213" s="330">
        <f t="shared" si="135"/>
        <v>0</v>
      </c>
      <c r="AY213" s="210"/>
      <c r="AZ213" s="222"/>
    </row>
    <row r="214" ht="18" customHeight="1" spans="1:52">
      <c r="A214" s="191" t="s">
        <v>122</v>
      </c>
      <c r="B214" s="192"/>
      <c r="C214" s="224"/>
      <c r="D214" s="217"/>
      <c r="E214" s="187"/>
      <c r="F214" s="187"/>
      <c r="G214" s="183">
        <v>6</v>
      </c>
      <c r="H214" s="187"/>
      <c r="I214" s="187"/>
      <c r="J214" s="187"/>
      <c r="K214" s="187">
        <v>12</v>
      </c>
      <c r="L214" s="187"/>
      <c r="M214" s="187"/>
      <c r="N214" s="187"/>
      <c r="O214" s="187"/>
      <c r="P214" s="187"/>
      <c r="Q214" s="187"/>
      <c r="R214" s="276">
        <f>SUM(LARGE(D216:Q216,{1,2,3,4,5,6,7}))</f>
        <v>76</v>
      </c>
      <c r="S214" s="187">
        <v>24</v>
      </c>
      <c r="T214" s="187"/>
      <c r="U214" s="212">
        <v>12</v>
      </c>
      <c r="V214" s="218" t="s">
        <v>51</v>
      </c>
      <c r="W214" s="218" t="s">
        <v>51</v>
      </c>
      <c r="X214" s="218" t="s">
        <v>51</v>
      </c>
      <c r="Y214" s="218" t="s">
        <v>51</v>
      </c>
      <c r="Z214" s="218" t="s">
        <v>51</v>
      </c>
      <c r="AA214" s="218" t="s">
        <v>51</v>
      </c>
      <c r="AB214" s="218" t="s">
        <v>51</v>
      </c>
      <c r="AC214" s="218" t="s">
        <v>51</v>
      </c>
      <c r="AD214" s="218" t="s">
        <v>51</v>
      </c>
      <c r="AE214" s="218">
        <v>22.5</v>
      </c>
      <c r="AF214" s="218" t="s">
        <v>51</v>
      </c>
      <c r="AG214" s="218" t="s">
        <v>51</v>
      </c>
      <c r="AH214" s="218" t="s">
        <v>51</v>
      </c>
      <c r="AI214" s="218" t="s">
        <v>51</v>
      </c>
      <c r="AJ214" s="218" t="s">
        <v>51</v>
      </c>
      <c r="AK214" s="218" t="s">
        <v>51</v>
      </c>
      <c r="AL214" s="218" t="s">
        <v>51</v>
      </c>
      <c r="AM214" s="218">
        <v>24</v>
      </c>
      <c r="AN214" s="218">
        <v>25</v>
      </c>
      <c r="AO214" s="218">
        <v>20.2</v>
      </c>
      <c r="AP214" s="218" t="s">
        <v>51</v>
      </c>
      <c r="AQ214" s="218" t="s">
        <v>51</v>
      </c>
      <c r="AR214" s="218" t="s">
        <v>51</v>
      </c>
      <c r="AS214" s="218" t="s">
        <v>51</v>
      </c>
      <c r="AT214" s="218" t="s">
        <v>51</v>
      </c>
      <c r="AU214" s="218" t="s">
        <v>51</v>
      </c>
      <c r="AV214" s="218" t="s">
        <v>51</v>
      </c>
      <c r="AW214" s="218" t="s">
        <v>51</v>
      </c>
      <c r="AX214" s="218">
        <v>0</v>
      </c>
      <c r="AY214" s="326">
        <f>SUM(V216:AX216)</f>
        <v>211.7</v>
      </c>
      <c r="AZ214" s="230">
        <f>SUM(AY214,S216:U216,R214,B214:C216)</f>
        <v>400.8</v>
      </c>
    </row>
    <row r="215" s="311" customFormat="1" ht="18" customHeight="1" spans="1:52">
      <c r="A215" s="325"/>
      <c r="B215" s="199"/>
      <c r="C215" s="326"/>
      <c r="D215" s="327"/>
      <c r="E215" s="328"/>
      <c r="F215" s="220"/>
      <c r="G215" s="187">
        <v>21</v>
      </c>
      <c r="H215" s="187"/>
      <c r="I215" s="183"/>
      <c r="J215" s="328"/>
      <c r="K215" s="187">
        <v>37</v>
      </c>
      <c r="L215" s="220"/>
      <c r="M215" s="187"/>
      <c r="N215" s="183"/>
      <c r="O215" s="220"/>
      <c r="P215" s="220"/>
      <c r="Q215" s="220"/>
      <c r="R215" s="276"/>
      <c r="S215" s="183">
        <f>24+43.1</f>
        <v>67.1</v>
      </c>
      <c r="T215" s="328"/>
      <c r="U215" s="212">
        <v>10</v>
      </c>
      <c r="V215" s="218" t="s">
        <v>51</v>
      </c>
      <c r="W215" s="218" t="s">
        <v>51</v>
      </c>
      <c r="X215" s="218" t="s">
        <v>51</v>
      </c>
      <c r="Y215" s="218" t="s">
        <v>51</v>
      </c>
      <c r="Z215" s="218" t="s">
        <v>51</v>
      </c>
      <c r="AA215" s="218" t="s">
        <v>51</v>
      </c>
      <c r="AB215" s="218" t="s">
        <v>51</v>
      </c>
      <c r="AC215" s="218" t="s">
        <v>51</v>
      </c>
      <c r="AD215" s="218" t="s">
        <v>51</v>
      </c>
      <c r="AE215" s="218">
        <v>36</v>
      </c>
      <c r="AF215" s="218" t="s">
        <v>51</v>
      </c>
      <c r="AG215" s="218" t="s">
        <v>51</v>
      </c>
      <c r="AH215" s="218" t="s">
        <v>51</v>
      </c>
      <c r="AI215" s="218" t="s">
        <v>51</v>
      </c>
      <c r="AJ215" s="218" t="s">
        <v>51</v>
      </c>
      <c r="AK215" s="218" t="s">
        <v>51</v>
      </c>
      <c r="AL215" s="218" t="s">
        <v>51</v>
      </c>
      <c r="AM215" s="218">
        <v>32</v>
      </c>
      <c r="AN215" s="218">
        <v>8</v>
      </c>
      <c r="AO215" s="218">
        <v>28</v>
      </c>
      <c r="AP215" s="218" t="s">
        <v>51</v>
      </c>
      <c r="AQ215" s="218" t="s">
        <v>51</v>
      </c>
      <c r="AR215" s="218" t="s">
        <v>51</v>
      </c>
      <c r="AS215" s="218" t="s">
        <v>51</v>
      </c>
      <c r="AT215" s="218" t="s">
        <v>51</v>
      </c>
      <c r="AU215" s="218" t="s">
        <v>51</v>
      </c>
      <c r="AV215" s="218" t="s">
        <v>51</v>
      </c>
      <c r="AW215" s="218" t="s">
        <v>51</v>
      </c>
      <c r="AX215" s="218">
        <v>16</v>
      </c>
      <c r="AY215" s="326"/>
      <c r="AZ215" s="230"/>
    </row>
    <row r="216" s="311" customFormat="1" ht="18" customHeight="1" spans="1:52">
      <c r="A216" s="329"/>
      <c r="B216" s="183"/>
      <c r="C216" s="210"/>
      <c r="D216" s="330">
        <f>SUM(D214:D215)</f>
        <v>0</v>
      </c>
      <c r="E216" s="330">
        <f t="shared" ref="E216:Q216" si="136">SUM(E214:E215)</f>
        <v>0</v>
      </c>
      <c r="F216" s="330">
        <f t="shared" si="136"/>
        <v>0</v>
      </c>
      <c r="G216" s="331">
        <f t="shared" si="136"/>
        <v>27</v>
      </c>
      <c r="H216" s="331">
        <f t="shared" si="136"/>
        <v>0</v>
      </c>
      <c r="I216" s="331">
        <f t="shared" si="136"/>
        <v>0</v>
      </c>
      <c r="J216" s="330">
        <f t="shared" si="136"/>
        <v>0</v>
      </c>
      <c r="K216" s="331">
        <f t="shared" si="136"/>
        <v>49</v>
      </c>
      <c r="L216" s="330">
        <f t="shared" si="136"/>
        <v>0</v>
      </c>
      <c r="M216" s="331">
        <f t="shared" si="136"/>
        <v>0</v>
      </c>
      <c r="N216" s="331">
        <f t="shared" si="136"/>
        <v>0</v>
      </c>
      <c r="O216" s="330">
        <f t="shared" si="136"/>
        <v>0</v>
      </c>
      <c r="P216" s="330">
        <f t="shared" si="136"/>
        <v>0</v>
      </c>
      <c r="Q216" s="330">
        <f t="shared" si="136"/>
        <v>0</v>
      </c>
      <c r="R216" s="231"/>
      <c r="S216" s="331">
        <f>SUM(S214:S215)</f>
        <v>91.1</v>
      </c>
      <c r="T216" s="330">
        <f t="shared" ref="S216:AX216" si="137">SUM(T214:T215)</f>
        <v>0</v>
      </c>
      <c r="U216" s="284">
        <f t="shared" si="137"/>
        <v>22</v>
      </c>
      <c r="V216" s="330">
        <f t="shared" si="137"/>
        <v>0</v>
      </c>
      <c r="W216" s="330">
        <f t="shared" si="137"/>
        <v>0</v>
      </c>
      <c r="X216" s="330">
        <f t="shared" si="137"/>
        <v>0</v>
      </c>
      <c r="Y216" s="330">
        <f t="shared" si="137"/>
        <v>0</v>
      </c>
      <c r="Z216" s="330">
        <f t="shared" si="137"/>
        <v>0</v>
      </c>
      <c r="AA216" s="330">
        <f t="shared" si="137"/>
        <v>0</v>
      </c>
      <c r="AB216" s="330">
        <f t="shared" si="137"/>
        <v>0</v>
      </c>
      <c r="AC216" s="330">
        <f t="shared" si="137"/>
        <v>0</v>
      </c>
      <c r="AD216" s="330">
        <f t="shared" si="137"/>
        <v>0</v>
      </c>
      <c r="AE216" s="330">
        <f t="shared" si="137"/>
        <v>58.5</v>
      </c>
      <c r="AF216" s="330">
        <f t="shared" si="137"/>
        <v>0</v>
      </c>
      <c r="AG216" s="330">
        <f t="shared" si="137"/>
        <v>0</v>
      </c>
      <c r="AH216" s="330">
        <f t="shared" si="137"/>
        <v>0</v>
      </c>
      <c r="AI216" s="330">
        <f t="shared" si="137"/>
        <v>0</v>
      </c>
      <c r="AJ216" s="330">
        <f t="shared" si="137"/>
        <v>0</v>
      </c>
      <c r="AK216" s="330">
        <f t="shared" si="137"/>
        <v>0</v>
      </c>
      <c r="AL216" s="330">
        <f t="shared" si="137"/>
        <v>0</v>
      </c>
      <c r="AM216" s="330">
        <f t="shared" si="137"/>
        <v>56</v>
      </c>
      <c r="AN216" s="330">
        <f t="shared" si="137"/>
        <v>33</v>
      </c>
      <c r="AO216" s="330">
        <f t="shared" si="137"/>
        <v>48.2</v>
      </c>
      <c r="AP216" s="330">
        <f t="shared" si="137"/>
        <v>0</v>
      </c>
      <c r="AQ216" s="330">
        <f t="shared" si="137"/>
        <v>0</v>
      </c>
      <c r="AR216" s="330">
        <f t="shared" si="137"/>
        <v>0</v>
      </c>
      <c r="AS216" s="330">
        <f t="shared" si="137"/>
        <v>0</v>
      </c>
      <c r="AT216" s="330">
        <f t="shared" si="137"/>
        <v>0</v>
      </c>
      <c r="AU216" s="330">
        <f t="shared" si="137"/>
        <v>0</v>
      </c>
      <c r="AV216" s="330">
        <f t="shared" si="137"/>
        <v>0</v>
      </c>
      <c r="AW216" s="330">
        <f t="shared" si="137"/>
        <v>0</v>
      </c>
      <c r="AX216" s="330">
        <f t="shared" si="137"/>
        <v>16</v>
      </c>
      <c r="AY216" s="210"/>
      <c r="AZ216" s="222"/>
    </row>
    <row r="217" ht="15" customHeight="1" spans="1:52">
      <c r="A217" s="191" t="s">
        <v>123</v>
      </c>
      <c r="B217" s="192"/>
      <c r="C217" s="224"/>
      <c r="D217" s="217"/>
      <c r="E217" s="187"/>
      <c r="F217" s="187"/>
      <c r="G217" s="183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276">
        <f>SUM(LARGE(D219:Q219,{1,2,3,4,5,6,7}))</f>
        <v>0</v>
      </c>
      <c r="S217" s="187">
        <v>30</v>
      </c>
      <c r="T217" s="187"/>
      <c r="U217" s="212">
        <v>12</v>
      </c>
      <c r="V217" s="218" t="s">
        <v>51</v>
      </c>
      <c r="W217" s="218" t="s">
        <v>51</v>
      </c>
      <c r="X217" s="218" t="s">
        <v>51</v>
      </c>
      <c r="Y217" s="218" t="s">
        <v>51</v>
      </c>
      <c r="Z217" s="218" t="s">
        <v>51</v>
      </c>
      <c r="AA217" s="218" t="s">
        <v>51</v>
      </c>
      <c r="AB217" s="218" t="s">
        <v>51</v>
      </c>
      <c r="AC217" s="218" t="s">
        <v>51</v>
      </c>
      <c r="AD217" s="218" t="s">
        <v>51</v>
      </c>
      <c r="AE217" s="218" t="s">
        <v>51</v>
      </c>
      <c r="AF217" s="218" t="s">
        <v>51</v>
      </c>
      <c r="AG217" s="218" t="s">
        <v>51</v>
      </c>
      <c r="AH217" s="218" t="s">
        <v>51</v>
      </c>
      <c r="AI217" s="218" t="s">
        <v>51</v>
      </c>
      <c r="AJ217" s="218" t="s">
        <v>51</v>
      </c>
      <c r="AK217" s="218" t="s">
        <v>51</v>
      </c>
      <c r="AL217" s="218" t="s">
        <v>51</v>
      </c>
      <c r="AM217" s="218">
        <v>10</v>
      </c>
      <c r="AN217" s="218" t="s">
        <v>51</v>
      </c>
      <c r="AO217" s="218" t="s">
        <v>51</v>
      </c>
      <c r="AP217" s="218" t="s">
        <v>51</v>
      </c>
      <c r="AQ217" s="218" t="s">
        <v>51</v>
      </c>
      <c r="AR217" s="218" t="s">
        <v>51</v>
      </c>
      <c r="AS217" s="218" t="s">
        <v>51</v>
      </c>
      <c r="AT217" s="218" t="s">
        <v>51</v>
      </c>
      <c r="AU217" s="218" t="s">
        <v>51</v>
      </c>
      <c r="AV217" s="218" t="s">
        <v>51</v>
      </c>
      <c r="AW217" s="218" t="s">
        <v>51</v>
      </c>
      <c r="AX217" s="218" t="s">
        <v>51</v>
      </c>
      <c r="AY217" s="326">
        <f>SUM(V219:AX219)</f>
        <v>26</v>
      </c>
      <c r="AZ217" s="230">
        <f>SUM(AY217,S219:U219,R217,B217:C219)</f>
        <v>103.5</v>
      </c>
    </row>
    <row r="218" ht="13.5" customHeight="1" spans="1:52">
      <c r="A218" s="325"/>
      <c r="B218" s="199"/>
      <c r="C218" s="326"/>
      <c r="D218" s="327"/>
      <c r="E218" s="328"/>
      <c r="F218" s="220"/>
      <c r="G218" s="187"/>
      <c r="H218" s="187"/>
      <c r="I218" s="183"/>
      <c r="J218" s="328"/>
      <c r="K218" s="187"/>
      <c r="L218" s="220"/>
      <c r="M218" s="187"/>
      <c r="N218" s="183"/>
      <c r="O218" s="220"/>
      <c r="P218" s="220"/>
      <c r="Q218" s="220"/>
      <c r="R218" s="276"/>
      <c r="S218" s="183">
        <f>10+15.5</f>
        <v>25.5</v>
      </c>
      <c r="T218" s="328"/>
      <c r="U218" s="212">
        <v>10</v>
      </c>
      <c r="V218" s="218" t="s">
        <v>51</v>
      </c>
      <c r="W218" s="218" t="s">
        <v>51</v>
      </c>
      <c r="X218" s="218" t="s">
        <v>51</v>
      </c>
      <c r="Y218" s="218" t="s">
        <v>51</v>
      </c>
      <c r="Z218" s="218" t="s">
        <v>51</v>
      </c>
      <c r="AA218" s="218" t="s">
        <v>51</v>
      </c>
      <c r="AB218" s="218" t="s">
        <v>51</v>
      </c>
      <c r="AC218" s="218" t="s">
        <v>51</v>
      </c>
      <c r="AD218" s="218" t="s">
        <v>51</v>
      </c>
      <c r="AE218" s="218" t="s">
        <v>51</v>
      </c>
      <c r="AF218" s="218" t="s">
        <v>51</v>
      </c>
      <c r="AG218" s="218" t="s">
        <v>51</v>
      </c>
      <c r="AH218" s="218" t="s">
        <v>51</v>
      </c>
      <c r="AI218" s="218" t="s">
        <v>51</v>
      </c>
      <c r="AJ218" s="218" t="s">
        <v>51</v>
      </c>
      <c r="AK218" s="218" t="s">
        <v>51</v>
      </c>
      <c r="AL218" s="218" t="s">
        <v>51</v>
      </c>
      <c r="AM218" s="218">
        <v>16</v>
      </c>
      <c r="AN218" s="218" t="s">
        <v>51</v>
      </c>
      <c r="AO218" s="218" t="s">
        <v>51</v>
      </c>
      <c r="AP218" s="218" t="s">
        <v>51</v>
      </c>
      <c r="AQ218" s="218" t="s">
        <v>51</v>
      </c>
      <c r="AR218" s="218" t="s">
        <v>51</v>
      </c>
      <c r="AS218" s="218" t="s">
        <v>51</v>
      </c>
      <c r="AT218" s="218" t="s">
        <v>51</v>
      </c>
      <c r="AU218" s="218" t="s">
        <v>51</v>
      </c>
      <c r="AV218" s="218" t="s">
        <v>51</v>
      </c>
      <c r="AW218" s="218" t="s">
        <v>51</v>
      </c>
      <c r="AX218" s="218" t="s">
        <v>51</v>
      </c>
      <c r="AY218" s="326"/>
      <c r="AZ218" s="230"/>
    </row>
    <row r="219" spans="1:52">
      <c r="A219" s="329"/>
      <c r="B219" s="183"/>
      <c r="C219" s="210"/>
      <c r="D219" s="330">
        <f>SUM(D217:D218)</f>
        <v>0</v>
      </c>
      <c r="E219" s="330">
        <f t="shared" ref="E219:Q219" si="138">SUM(E217:E218)</f>
        <v>0</v>
      </c>
      <c r="F219" s="330">
        <f t="shared" si="138"/>
        <v>0</v>
      </c>
      <c r="G219" s="331">
        <f t="shared" si="138"/>
        <v>0</v>
      </c>
      <c r="H219" s="331">
        <f t="shared" si="138"/>
        <v>0</v>
      </c>
      <c r="I219" s="331">
        <f t="shared" si="138"/>
        <v>0</v>
      </c>
      <c r="J219" s="330">
        <f t="shared" si="138"/>
        <v>0</v>
      </c>
      <c r="K219" s="331">
        <f t="shared" si="138"/>
        <v>0</v>
      </c>
      <c r="L219" s="330">
        <f t="shared" si="138"/>
        <v>0</v>
      </c>
      <c r="M219" s="331">
        <f t="shared" si="138"/>
        <v>0</v>
      </c>
      <c r="N219" s="331">
        <f t="shared" si="138"/>
        <v>0</v>
      </c>
      <c r="O219" s="330">
        <f t="shared" si="138"/>
        <v>0</v>
      </c>
      <c r="P219" s="330">
        <f t="shared" si="138"/>
        <v>0</v>
      </c>
      <c r="Q219" s="330">
        <f t="shared" si="138"/>
        <v>0</v>
      </c>
      <c r="R219" s="231"/>
      <c r="S219" s="331">
        <f>SUM(S217:S218)</f>
        <v>55.5</v>
      </c>
      <c r="T219" s="330">
        <f t="shared" ref="S219:AX219" si="139">SUM(T217:T218)</f>
        <v>0</v>
      </c>
      <c r="U219" s="284">
        <f t="shared" si="139"/>
        <v>22</v>
      </c>
      <c r="V219" s="330">
        <f t="shared" si="139"/>
        <v>0</v>
      </c>
      <c r="W219" s="330">
        <f t="shared" si="139"/>
        <v>0</v>
      </c>
      <c r="X219" s="330">
        <f t="shared" si="139"/>
        <v>0</v>
      </c>
      <c r="Y219" s="330">
        <f t="shared" si="139"/>
        <v>0</v>
      </c>
      <c r="Z219" s="330">
        <f t="shared" si="139"/>
        <v>0</v>
      </c>
      <c r="AA219" s="330">
        <f t="shared" si="139"/>
        <v>0</v>
      </c>
      <c r="AB219" s="330">
        <f t="shared" si="139"/>
        <v>0</v>
      </c>
      <c r="AC219" s="330">
        <f t="shared" si="139"/>
        <v>0</v>
      </c>
      <c r="AD219" s="330">
        <f t="shared" si="139"/>
        <v>0</v>
      </c>
      <c r="AE219" s="330">
        <f t="shared" si="139"/>
        <v>0</v>
      </c>
      <c r="AF219" s="330">
        <f t="shared" si="139"/>
        <v>0</v>
      </c>
      <c r="AG219" s="330">
        <f t="shared" si="139"/>
        <v>0</v>
      </c>
      <c r="AH219" s="330">
        <f t="shared" si="139"/>
        <v>0</v>
      </c>
      <c r="AI219" s="330">
        <f t="shared" si="139"/>
        <v>0</v>
      </c>
      <c r="AJ219" s="330">
        <f t="shared" si="139"/>
        <v>0</v>
      </c>
      <c r="AK219" s="330">
        <f t="shared" si="139"/>
        <v>0</v>
      </c>
      <c r="AL219" s="330">
        <f t="shared" si="139"/>
        <v>0</v>
      </c>
      <c r="AM219" s="330">
        <f t="shared" si="139"/>
        <v>26</v>
      </c>
      <c r="AN219" s="330">
        <f t="shared" si="139"/>
        <v>0</v>
      </c>
      <c r="AO219" s="330">
        <f t="shared" si="139"/>
        <v>0</v>
      </c>
      <c r="AP219" s="330">
        <f t="shared" si="139"/>
        <v>0</v>
      </c>
      <c r="AQ219" s="330">
        <f t="shared" si="139"/>
        <v>0</v>
      </c>
      <c r="AR219" s="330">
        <f t="shared" si="139"/>
        <v>0</v>
      </c>
      <c r="AS219" s="330">
        <f t="shared" si="139"/>
        <v>0</v>
      </c>
      <c r="AT219" s="330">
        <f t="shared" si="139"/>
        <v>0</v>
      </c>
      <c r="AU219" s="330">
        <f t="shared" si="139"/>
        <v>0</v>
      </c>
      <c r="AV219" s="330">
        <f t="shared" si="139"/>
        <v>0</v>
      </c>
      <c r="AW219" s="330">
        <f t="shared" si="139"/>
        <v>0</v>
      </c>
      <c r="AX219" s="330">
        <f t="shared" si="139"/>
        <v>0</v>
      </c>
      <c r="AY219" s="210"/>
      <c r="AZ219" s="222"/>
    </row>
    <row r="220" ht="18" customHeight="1" spans="1:52">
      <c r="A220" s="191" t="s">
        <v>124</v>
      </c>
      <c r="B220" s="192"/>
      <c r="C220" s="224"/>
      <c r="D220" s="217"/>
      <c r="E220" s="187"/>
      <c r="F220" s="187"/>
      <c r="G220" s="183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276">
        <f>SUM(LARGE(D222:Q222,{1,2,3,4,5,6,7}))</f>
        <v>0</v>
      </c>
      <c r="S220" s="187"/>
      <c r="T220" s="187"/>
      <c r="U220" s="212">
        <v>0</v>
      </c>
      <c r="V220" s="218" t="s">
        <v>51</v>
      </c>
      <c r="W220" s="218" t="s">
        <v>51</v>
      </c>
      <c r="X220" s="218" t="s">
        <v>51</v>
      </c>
      <c r="Y220" s="218" t="s">
        <v>51</v>
      </c>
      <c r="Z220" s="218" t="s">
        <v>51</v>
      </c>
      <c r="AA220" s="218" t="s">
        <v>51</v>
      </c>
      <c r="AB220" s="218" t="s">
        <v>51</v>
      </c>
      <c r="AC220" s="218" t="s">
        <v>51</v>
      </c>
      <c r="AD220" s="218" t="s">
        <v>51</v>
      </c>
      <c r="AE220" s="218" t="s">
        <v>51</v>
      </c>
      <c r="AF220" s="218" t="s">
        <v>51</v>
      </c>
      <c r="AG220" s="218" t="s">
        <v>51</v>
      </c>
      <c r="AH220" s="218" t="s">
        <v>51</v>
      </c>
      <c r="AI220" s="218" t="s">
        <v>51</v>
      </c>
      <c r="AJ220" s="218" t="s">
        <v>51</v>
      </c>
      <c r="AK220" s="218" t="s">
        <v>51</v>
      </c>
      <c r="AL220" s="218" t="s">
        <v>51</v>
      </c>
      <c r="AM220" s="218" t="s">
        <v>51</v>
      </c>
      <c r="AN220" s="218" t="s">
        <v>51</v>
      </c>
      <c r="AO220" s="218" t="s">
        <v>51</v>
      </c>
      <c r="AP220" s="218" t="s">
        <v>51</v>
      </c>
      <c r="AQ220" s="218" t="s">
        <v>51</v>
      </c>
      <c r="AR220" s="218" t="s">
        <v>51</v>
      </c>
      <c r="AS220" s="218" t="s">
        <v>51</v>
      </c>
      <c r="AT220" s="218" t="s">
        <v>51</v>
      </c>
      <c r="AU220" s="218" t="s">
        <v>51</v>
      </c>
      <c r="AV220" s="218" t="s">
        <v>51</v>
      </c>
      <c r="AW220" s="218" t="s">
        <v>51</v>
      </c>
      <c r="AX220" s="218" t="s">
        <v>51</v>
      </c>
      <c r="AY220" s="326">
        <f>SUM(V222:AX222)</f>
        <v>0</v>
      </c>
      <c r="AZ220" s="230">
        <f>SUM(AY220,S222:U222,R220,B220:C222)</f>
        <v>0</v>
      </c>
    </row>
    <row r="221" s="311" customFormat="1" ht="18" customHeight="1" spans="1:52">
      <c r="A221" s="325"/>
      <c r="B221" s="199"/>
      <c r="C221" s="326"/>
      <c r="D221" s="327"/>
      <c r="E221" s="328"/>
      <c r="F221" s="220"/>
      <c r="G221" s="187"/>
      <c r="H221" s="187"/>
      <c r="I221" s="183"/>
      <c r="J221" s="328"/>
      <c r="K221" s="187"/>
      <c r="L221" s="220"/>
      <c r="M221" s="187"/>
      <c r="N221" s="183"/>
      <c r="O221" s="220"/>
      <c r="P221" s="220"/>
      <c r="Q221" s="220"/>
      <c r="R221" s="276"/>
      <c r="S221" s="183"/>
      <c r="T221" s="328"/>
      <c r="U221" s="212">
        <v>0</v>
      </c>
      <c r="V221" s="218" t="s">
        <v>51</v>
      </c>
      <c r="W221" s="218" t="s">
        <v>51</v>
      </c>
      <c r="X221" s="218" t="s">
        <v>51</v>
      </c>
      <c r="Y221" s="218" t="s">
        <v>51</v>
      </c>
      <c r="Z221" s="218" t="s">
        <v>51</v>
      </c>
      <c r="AA221" s="218" t="s">
        <v>51</v>
      </c>
      <c r="AB221" s="218" t="s">
        <v>51</v>
      </c>
      <c r="AC221" s="218" t="s">
        <v>51</v>
      </c>
      <c r="AD221" s="218" t="s">
        <v>51</v>
      </c>
      <c r="AE221" s="218" t="s">
        <v>51</v>
      </c>
      <c r="AF221" s="218" t="s">
        <v>51</v>
      </c>
      <c r="AG221" s="218" t="s">
        <v>51</v>
      </c>
      <c r="AH221" s="218" t="s">
        <v>51</v>
      </c>
      <c r="AI221" s="218" t="s">
        <v>51</v>
      </c>
      <c r="AJ221" s="218" t="s">
        <v>51</v>
      </c>
      <c r="AK221" s="218" t="s">
        <v>51</v>
      </c>
      <c r="AL221" s="218" t="s">
        <v>51</v>
      </c>
      <c r="AM221" s="218" t="s">
        <v>51</v>
      </c>
      <c r="AN221" s="218" t="s">
        <v>51</v>
      </c>
      <c r="AO221" s="218" t="s">
        <v>51</v>
      </c>
      <c r="AP221" s="218" t="s">
        <v>51</v>
      </c>
      <c r="AQ221" s="218" t="s">
        <v>51</v>
      </c>
      <c r="AR221" s="218" t="s">
        <v>51</v>
      </c>
      <c r="AS221" s="218" t="s">
        <v>51</v>
      </c>
      <c r="AT221" s="218" t="s">
        <v>51</v>
      </c>
      <c r="AU221" s="218" t="s">
        <v>51</v>
      </c>
      <c r="AV221" s="218" t="s">
        <v>51</v>
      </c>
      <c r="AW221" s="218" t="s">
        <v>51</v>
      </c>
      <c r="AX221" s="218" t="s">
        <v>51</v>
      </c>
      <c r="AY221" s="326"/>
      <c r="AZ221" s="230"/>
    </row>
    <row r="222" s="311" customFormat="1" ht="18" customHeight="1" spans="1:52">
      <c r="A222" s="329"/>
      <c r="B222" s="183"/>
      <c r="C222" s="210"/>
      <c r="D222" s="330">
        <f>SUM(D220:D221)</f>
        <v>0</v>
      </c>
      <c r="E222" s="330">
        <f t="shared" ref="E222:Q222" si="140">SUM(E220:E221)</f>
        <v>0</v>
      </c>
      <c r="F222" s="330">
        <f t="shared" si="140"/>
        <v>0</v>
      </c>
      <c r="G222" s="331">
        <f t="shared" si="140"/>
        <v>0</v>
      </c>
      <c r="H222" s="331">
        <f t="shared" si="140"/>
        <v>0</v>
      </c>
      <c r="I222" s="331">
        <f t="shared" si="140"/>
        <v>0</v>
      </c>
      <c r="J222" s="330">
        <f t="shared" si="140"/>
        <v>0</v>
      </c>
      <c r="K222" s="331">
        <f t="shared" si="140"/>
        <v>0</v>
      </c>
      <c r="L222" s="330">
        <f t="shared" si="140"/>
        <v>0</v>
      </c>
      <c r="M222" s="331">
        <f t="shared" si="140"/>
        <v>0</v>
      </c>
      <c r="N222" s="331">
        <f t="shared" si="140"/>
        <v>0</v>
      </c>
      <c r="O222" s="330">
        <f t="shared" si="140"/>
        <v>0</v>
      </c>
      <c r="P222" s="330">
        <f t="shared" si="140"/>
        <v>0</v>
      </c>
      <c r="Q222" s="330">
        <f t="shared" si="140"/>
        <v>0</v>
      </c>
      <c r="R222" s="231"/>
      <c r="S222" s="331">
        <f>SUM(S220:S221)</f>
        <v>0</v>
      </c>
      <c r="T222" s="330">
        <f t="shared" ref="S222:AX222" si="141">SUM(T220:T221)</f>
        <v>0</v>
      </c>
      <c r="U222" s="284">
        <f t="shared" si="141"/>
        <v>0</v>
      </c>
      <c r="V222" s="330">
        <f t="shared" si="141"/>
        <v>0</v>
      </c>
      <c r="W222" s="330">
        <f t="shared" si="141"/>
        <v>0</v>
      </c>
      <c r="X222" s="330">
        <f t="shared" si="141"/>
        <v>0</v>
      </c>
      <c r="Y222" s="330">
        <f t="shared" si="141"/>
        <v>0</v>
      </c>
      <c r="Z222" s="330">
        <f t="shared" si="141"/>
        <v>0</v>
      </c>
      <c r="AA222" s="330">
        <f t="shared" si="141"/>
        <v>0</v>
      </c>
      <c r="AB222" s="330">
        <f t="shared" si="141"/>
        <v>0</v>
      </c>
      <c r="AC222" s="330">
        <f t="shared" si="141"/>
        <v>0</v>
      </c>
      <c r="AD222" s="330">
        <f t="shared" si="141"/>
        <v>0</v>
      </c>
      <c r="AE222" s="330">
        <f t="shared" si="141"/>
        <v>0</v>
      </c>
      <c r="AF222" s="330">
        <f t="shared" si="141"/>
        <v>0</v>
      </c>
      <c r="AG222" s="330">
        <f t="shared" si="141"/>
        <v>0</v>
      </c>
      <c r="AH222" s="330">
        <f t="shared" si="141"/>
        <v>0</v>
      </c>
      <c r="AI222" s="330">
        <f t="shared" si="141"/>
        <v>0</v>
      </c>
      <c r="AJ222" s="330">
        <f t="shared" si="141"/>
        <v>0</v>
      </c>
      <c r="AK222" s="330">
        <f t="shared" si="141"/>
        <v>0</v>
      </c>
      <c r="AL222" s="330">
        <f t="shared" si="141"/>
        <v>0</v>
      </c>
      <c r="AM222" s="330">
        <f t="shared" si="141"/>
        <v>0</v>
      </c>
      <c r="AN222" s="330">
        <f t="shared" si="141"/>
        <v>0</v>
      </c>
      <c r="AO222" s="330">
        <f t="shared" si="141"/>
        <v>0</v>
      </c>
      <c r="AP222" s="330">
        <f t="shared" si="141"/>
        <v>0</v>
      </c>
      <c r="AQ222" s="330">
        <f t="shared" si="141"/>
        <v>0</v>
      </c>
      <c r="AR222" s="330">
        <f t="shared" si="141"/>
        <v>0</v>
      </c>
      <c r="AS222" s="330">
        <f t="shared" si="141"/>
        <v>0</v>
      </c>
      <c r="AT222" s="330">
        <f t="shared" si="141"/>
        <v>0</v>
      </c>
      <c r="AU222" s="330">
        <f t="shared" si="141"/>
        <v>0</v>
      </c>
      <c r="AV222" s="330">
        <f t="shared" si="141"/>
        <v>0</v>
      </c>
      <c r="AW222" s="330">
        <f t="shared" si="141"/>
        <v>0</v>
      </c>
      <c r="AX222" s="330">
        <f t="shared" si="141"/>
        <v>0</v>
      </c>
      <c r="AY222" s="210"/>
      <c r="AZ222" s="222"/>
    </row>
    <row r="223" ht="15" customHeight="1" spans="1:52">
      <c r="A223" s="191" t="s">
        <v>125</v>
      </c>
      <c r="B223" s="192"/>
      <c r="C223" s="224"/>
      <c r="D223" s="217"/>
      <c r="E223" s="187"/>
      <c r="F223" s="187"/>
      <c r="G223" s="183">
        <v>12</v>
      </c>
      <c r="H223" s="187"/>
      <c r="I223" s="187">
        <v>6</v>
      </c>
      <c r="J223" s="187"/>
      <c r="K223" s="187">
        <v>12</v>
      </c>
      <c r="L223" s="187"/>
      <c r="M223" s="187"/>
      <c r="N223" s="187"/>
      <c r="O223" s="187"/>
      <c r="P223" s="187"/>
      <c r="Q223" s="187"/>
      <c r="R223" s="276">
        <f>SUM(LARGE(D225:Q225,{1,2,3,4,5,6,7}))</f>
        <v>89</v>
      </c>
      <c r="S223" s="187">
        <v>6</v>
      </c>
      <c r="T223" s="187"/>
      <c r="U223" s="212">
        <v>12</v>
      </c>
      <c r="V223" s="218" t="s">
        <v>51</v>
      </c>
      <c r="W223" s="218" t="s">
        <v>51</v>
      </c>
      <c r="X223" s="218" t="s">
        <v>51</v>
      </c>
      <c r="Y223" s="218" t="s">
        <v>51</v>
      </c>
      <c r="Z223" s="218" t="s">
        <v>51</v>
      </c>
      <c r="AA223" s="218" t="s">
        <v>51</v>
      </c>
      <c r="AB223" s="218" t="s">
        <v>51</v>
      </c>
      <c r="AC223" s="218" t="s">
        <v>51</v>
      </c>
      <c r="AD223" s="218" t="s">
        <v>51</v>
      </c>
      <c r="AE223" s="218" t="s">
        <v>51</v>
      </c>
      <c r="AF223" s="218" t="s">
        <v>51</v>
      </c>
      <c r="AG223" s="218" t="s">
        <v>51</v>
      </c>
      <c r="AH223" s="218" t="s">
        <v>51</v>
      </c>
      <c r="AI223" s="218" t="s">
        <v>51</v>
      </c>
      <c r="AJ223" s="218" t="s">
        <v>51</v>
      </c>
      <c r="AK223" s="218" t="s">
        <v>51</v>
      </c>
      <c r="AL223" s="218" t="s">
        <v>51</v>
      </c>
      <c r="AM223" s="218" t="s">
        <v>51</v>
      </c>
      <c r="AN223" s="218" t="s">
        <v>51</v>
      </c>
      <c r="AO223" s="218" t="s">
        <v>51</v>
      </c>
      <c r="AP223" s="218" t="s">
        <v>51</v>
      </c>
      <c r="AQ223" s="218" t="s">
        <v>51</v>
      </c>
      <c r="AR223" s="218" t="s">
        <v>51</v>
      </c>
      <c r="AS223" s="218" t="s">
        <v>51</v>
      </c>
      <c r="AT223" s="218" t="s">
        <v>51</v>
      </c>
      <c r="AU223" s="218" t="s">
        <v>51</v>
      </c>
      <c r="AV223" s="218" t="s">
        <v>51</v>
      </c>
      <c r="AW223" s="218" t="s">
        <v>51</v>
      </c>
      <c r="AX223" s="218" t="s">
        <v>51</v>
      </c>
      <c r="AY223" s="326">
        <f>SUM(V225:AX225)</f>
        <v>0</v>
      </c>
      <c r="AZ223" s="230">
        <f>SUM(AY223,S225:U225,R223,B223:C225)</f>
        <v>123</v>
      </c>
    </row>
    <row r="224" ht="13.5" customHeight="1" spans="1:52">
      <c r="A224" s="325"/>
      <c r="B224" s="199"/>
      <c r="C224" s="326"/>
      <c r="D224" s="327"/>
      <c r="E224" s="328"/>
      <c r="F224" s="220"/>
      <c r="G224" s="187">
        <v>38</v>
      </c>
      <c r="H224" s="187"/>
      <c r="I224" s="183"/>
      <c r="J224" s="328"/>
      <c r="K224" s="187">
        <v>21</v>
      </c>
      <c r="L224" s="220"/>
      <c r="M224" s="187"/>
      <c r="N224" s="183"/>
      <c r="O224" s="220"/>
      <c r="P224" s="220"/>
      <c r="Q224" s="220"/>
      <c r="R224" s="276"/>
      <c r="S224" s="183">
        <v>6</v>
      </c>
      <c r="T224" s="328"/>
      <c r="U224" s="212">
        <v>10</v>
      </c>
      <c r="V224" s="218" t="s">
        <v>51</v>
      </c>
      <c r="W224" s="218" t="s">
        <v>51</v>
      </c>
      <c r="X224" s="218" t="s">
        <v>51</v>
      </c>
      <c r="Y224" s="218" t="s">
        <v>51</v>
      </c>
      <c r="Z224" s="218" t="s">
        <v>51</v>
      </c>
      <c r="AA224" s="218" t="s">
        <v>51</v>
      </c>
      <c r="AB224" s="218" t="s">
        <v>51</v>
      </c>
      <c r="AC224" s="218" t="s">
        <v>51</v>
      </c>
      <c r="AD224" s="218" t="s">
        <v>51</v>
      </c>
      <c r="AE224" s="218" t="s">
        <v>51</v>
      </c>
      <c r="AF224" s="218" t="s">
        <v>51</v>
      </c>
      <c r="AG224" s="218" t="s">
        <v>51</v>
      </c>
      <c r="AH224" s="218" t="s">
        <v>51</v>
      </c>
      <c r="AI224" s="218" t="s">
        <v>51</v>
      </c>
      <c r="AJ224" s="218" t="s">
        <v>51</v>
      </c>
      <c r="AK224" s="218" t="s">
        <v>51</v>
      </c>
      <c r="AL224" s="218" t="s">
        <v>51</v>
      </c>
      <c r="AM224" s="218" t="s">
        <v>51</v>
      </c>
      <c r="AN224" s="218" t="s">
        <v>51</v>
      </c>
      <c r="AO224" s="218" t="s">
        <v>51</v>
      </c>
      <c r="AP224" s="218" t="s">
        <v>51</v>
      </c>
      <c r="AQ224" s="218" t="s">
        <v>51</v>
      </c>
      <c r="AR224" s="218" t="s">
        <v>51</v>
      </c>
      <c r="AS224" s="218" t="s">
        <v>51</v>
      </c>
      <c r="AT224" s="218" t="s">
        <v>51</v>
      </c>
      <c r="AU224" s="218" t="s">
        <v>51</v>
      </c>
      <c r="AV224" s="218" t="s">
        <v>51</v>
      </c>
      <c r="AW224" s="218" t="s">
        <v>51</v>
      </c>
      <c r="AX224" s="218" t="s">
        <v>51</v>
      </c>
      <c r="AY224" s="326"/>
      <c r="AZ224" s="230"/>
    </row>
    <row r="225" spans="1:52">
      <c r="A225" s="329"/>
      <c r="B225" s="183"/>
      <c r="C225" s="210"/>
      <c r="D225" s="330">
        <f>SUM(D223:D224)</f>
        <v>0</v>
      </c>
      <c r="E225" s="330">
        <f t="shared" ref="E225:Q225" si="142">SUM(E223:E224)</f>
        <v>0</v>
      </c>
      <c r="F225" s="330">
        <f t="shared" si="142"/>
        <v>0</v>
      </c>
      <c r="G225" s="331">
        <f t="shared" si="142"/>
        <v>50</v>
      </c>
      <c r="H225" s="331">
        <f t="shared" si="142"/>
        <v>0</v>
      </c>
      <c r="I225" s="331">
        <f t="shared" si="142"/>
        <v>6</v>
      </c>
      <c r="J225" s="330">
        <f t="shared" si="142"/>
        <v>0</v>
      </c>
      <c r="K225" s="331">
        <f t="shared" si="142"/>
        <v>33</v>
      </c>
      <c r="L225" s="330">
        <f t="shared" si="142"/>
        <v>0</v>
      </c>
      <c r="M225" s="331">
        <f t="shared" si="142"/>
        <v>0</v>
      </c>
      <c r="N225" s="331">
        <f t="shared" si="142"/>
        <v>0</v>
      </c>
      <c r="O225" s="330">
        <f t="shared" si="142"/>
        <v>0</v>
      </c>
      <c r="P225" s="330">
        <f t="shared" si="142"/>
        <v>0</v>
      </c>
      <c r="Q225" s="330">
        <f t="shared" si="142"/>
        <v>0</v>
      </c>
      <c r="R225" s="231"/>
      <c r="S225" s="331">
        <f>SUM(S223:S224)</f>
        <v>12</v>
      </c>
      <c r="T225" s="330">
        <f t="shared" ref="S225:AX225" si="143">SUM(T223:T224)</f>
        <v>0</v>
      </c>
      <c r="U225" s="284">
        <f t="shared" si="143"/>
        <v>22</v>
      </c>
      <c r="V225" s="330">
        <f t="shared" si="143"/>
        <v>0</v>
      </c>
      <c r="W225" s="330">
        <f t="shared" si="143"/>
        <v>0</v>
      </c>
      <c r="X225" s="330">
        <f t="shared" si="143"/>
        <v>0</v>
      </c>
      <c r="Y225" s="330">
        <f t="shared" si="143"/>
        <v>0</v>
      </c>
      <c r="Z225" s="330">
        <f t="shared" si="143"/>
        <v>0</v>
      </c>
      <c r="AA225" s="330">
        <f t="shared" si="143"/>
        <v>0</v>
      </c>
      <c r="AB225" s="330">
        <f t="shared" si="143"/>
        <v>0</v>
      </c>
      <c r="AC225" s="330">
        <f t="shared" si="143"/>
        <v>0</v>
      </c>
      <c r="AD225" s="330">
        <f t="shared" si="143"/>
        <v>0</v>
      </c>
      <c r="AE225" s="330">
        <f t="shared" si="143"/>
        <v>0</v>
      </c>
      <c r="AF225" s="330">
        <f t="shared" si="143"/>
        <v>0</v>
      </c>
      <c r="AG225" s="330">
        <f t="shared" si="143"/>
        <v>0</v>
      </c>
      <c r="AH225" s="330">
        <f t="shared" si="143"/>
        <v>0</v>
      </c>
      <c r="AI225" s="330">
        <f t="shared" si="143"/>
        <v>0</v>
      </c>
      <c r="AJ225" s="330">
        <f t="shared" si="143"/>
        <v>0</v>
      </c>
      <c r="AK225" s="330">
        <f t="shared" si="143"/>
        <v>0</v>
      </c>
      <c r="AL225" s="330">
        <f t="shared" si="143"/>
        <v>0</v>
      </c>
      <c r="AM225" s="330">
        <f t="shared" si="143"/>
        <v>0</v>
      </c>
      <c r="AN225" s="330">
        <f t="shared" si="143"/>
        <v>0</v>
      </c>
      <c r="AO225" s="330">
        <f t="shared" si="143"/>
        <v>0</v>
      </c>
      <c r="AP225" s="330">
        <f t="shared" si="143"/>
        <v>0</v>
      </c>
      <c r="AQ225" s="330">
        <f t="shared" si="143"/>
        <v>0</v>
      </c>
      <c r="AR225" s="330">
        <f t="shared" si="143"/>
        <v>0</v>
      </c>
      <c r="AS225" s="330">
        <f t="shared" si="143"/>
        <v>0</v>
      </c>
      <c r="AT225" s="330">
        <f t="shared" si="143"/>
        <v>0</v>
      </c>
      <c r="AU225" s="330">
        <f t="shared" si="143"/>
        <v>0</v>
      </c>
      <c r="AV225" s="330">
        <f t="shared" si="143"/>
        <v>0</v>
      </c>
      <c r="AW225" s="330">
        <f t="shared" si="143"/>
        <v>0</v>
      </c>
      <c r="AX225" s="330">
        <f t="shared" si="143"/>
        <v>0</v>
      </c>
      <c r="AY225" s="210"/>
      <c r="AZ225" s="222"/>
    </row>
    <row r="226" ht="18" customHeight="1" spans="1:52">
      <c r="A226" s="349" t="s">
        <v>126</v>
      </c>
      <c r="B226" s="192"/>
      <c r="C226" s="224"/>
      <c r="D226" s="217"/>
      <c r="E226" s="187"/>
      <c r="F226" s="187"/>
      <c r="G226" s="183"/>
      <c r="H226" s="187"/>
      <c r="I226" s="187"/>
      <c r="J226" s="187"/>
      <c r="K226" s="187"/>
      <c r="L226" s="187"/>
      <c r="M226" s="187">
        <v>12</v>
      </c>
      <c r="N226" s="187"/>
      <c r="O226" s="187"/>
      <c r="P226" s="187"/>
      <c r="Q226" s="187"/>
      <c r="R226" s="276">
        <f>SUM(LARGE(D228:Q228,{1,2,3,4,5,6,7}))</f>
        <v>24</v>
      </c>
      <c r="S226" s="187">
        <v>12</v>
      </c>
      <c r="T226" s="187"/>
      <c r="U226" s="212">
        <v>12</v>
      </c>
      <c r="V226" s="218" t="s">
        <v>51</v>
      </c>
      <c r="W226" s="218" t="s">
        <v>51</v>
      </c>
      <c r="X226" s="218" t="s">
        <v>51</v>
      </c>
      <c r="Y226" s="218" t="s">
        <v>51</v>
      </c>
      <c r="Z226" s="218">
        <v>24</v>
      </c>
      <c r="AA226" s="218" t="s">
        <v>51</v>
      </c>
      <c r="AB226" s="218" t="s">
        <v>51</v>
      </c>
      <c r="AC226" s="218" t="s">
        <v>51</v>
      </c>
      <c r="AD226" s="218" t="s">
        <v>51</v>
      </c>
      <c r="AE226" s="218" t="s">
        <v>51</v>
      </c>
      <c r="AF226" s="218" t="s">
        <v>51</v>
      </c>
      <c r="AG226" s="218" t="s">
        <v>51</v>
      </c>
      <c r="AH226" s="218" t="s">
        <v>51</v>
      </c>
      <c r="AI226" s="218" t="s">
        <v>51</v>
      </c>
      <c r="AJ226" s="218" t="s">
        <v>51</v>
      </c>
      <c r="AK226" s="218" t="s">
        <v>51</v>
      </c>
      <c r="AL226" s="218" t="s">
        <v>51</v>
      </c>
      <c r="AM226" s="218">
        <v>12</v>
      </c>
      <c r="AN226" s="218" t="s">
        <v>51</v>
      </c>
      <c r="AO226" s="218" t="s">
        <v>51</v>
      </c>
      <c r="AP226" s="218" t="s">
        <v>51</v>
      </c>
      <c r="AQ226" s="218" t="s">
        <v>51</v>
      </c>
      <c r="AR226" s="218" t="s">
        <v>51</v>
      </c>
      <c r="AS226" s="218" t="s">
        <v>51</v>
      </c>
      <c r="AT226" s="218" t="s">
        <v>51</v>
      </c>
      <c r="AU226" s="218" t="s">
        <v>51</v>
      </c>
      <c r="AV226" s="218" t="s">
        <v>51</v>
      </c>
      <c r="AW226" s="218" t="s">
        <v>51</v>
      </c>
      <c r="AX226" s="218" t="s">
        <v>51</v>
      </c>
      <c r="AY226" s="326">
        <f>SUM(V228:AX228)</f>
        <v>84</v>
      </c>
      <c r="AZ226" s="230">
        <f>SUM(AY226,S228:U228,R226,B226:C228)</f>
        <v>165</v>
      </c>
    </row>
    <row r="227" s="311" customFormat="1" ht="18" customHeight="1" spans="1:52">
      <c r="A227" s="350"/>
      <c r="B227" s="199"/>
      <c r="C227" s="326"/>
      <c r="D227" s="327"/>
      <c r="E227" s="328"/>
      <c r="F227" s="220"/>
      <c r="G227" s="187"/>
      <c r="H227" s="187"/>
      <c r="I227" s="183"/>
      <c r="J227" s="328"/>
      <c r="K227" s="187"/>
      <c r="L227" s="220"/>
      <c r="M227" s="187">
        <v>12</v>
      </c>
      <c r="N227" s="183"/>
      <c r="O227" s="220"/>
      <c r="P227" s="220"/>
      <c r="Q227" s="220"/>
      <c r="R227" s="276"/>
      <c r="S227" s="183">
        <f>16+7</f>
        <v>23</v>
      </c>
      <c r="T227" s="328"/>
      <c r="U227" s="212">
        <v>10</v>
      </c>
      <c r="V227" s="218" t="s">
        <v>51</v>
      </c>
      <c r="W227" s="218" t="s">
        <v>51</v>
      </c>
      <c r="X227" s="218" t="s">
        <v>51</v>
      </c>
      <c r="Y227" s="218" t="s">
        <v>51</v>
      </c>
      <c r="Z227" s="218">
        <v>32</v>
      </c>
      <c r="AA227" s="218" t="s">
        <v>51</v>
      </c>
      <c r="AB227" s="218" t="s">
        <v>51</v>
      </c>
      <c r="AC227" s="218" t="s">
        <v>51</v>
      </c>
      <c r="AD227" s="218" t="s">
        <v>51</v>
      </c>
      <c r="AE227" s="218" t="s">
        <v>51</v>
      </c>
      <c r="AF227" s="218" t="s">
        <v>51</v>
      </c>
      <c r="AG227" s="218" t="s">
        <v>51</v>
      </c>
      <c r="AH227" s="218" t="s">
        <v>51</v>
      </c>
      <c r="AI227" s="218" t="s">
        <v>51</v>
      </c>
      <c r="AJ227" s="218" t="s">
        <v>51</v>
      </c>
      <c r="AK227" s="218" t="s">
        <v>51</v>
      </c>
      <c r="AL227" s="218" t="s">
        <v>51</v>
      </c>
      <c r="AM227" s="218">
        <v>16</v>
      </c>
      <c r="AN227" s="218" t="s">
        <v>51</v>
      </c>
      <c r="AO227" s="218" t="s">
        <v>51</v>
      </c>
      <c r="AP227" s="218" t="s">
        <v>51</v>
      </c>
      <c r="AQ227" s="218" t="s">
        <v>51</v>
      </c>
      <c r="AR227" s="218" t="s">
        <v>51</v>
      </c>
      <c r="AS227" s="218" t="s">
        <v>51</v>
      </c>
      <c r="AT227" s="218" t="s">
        <v>51</v>
      </c>
      <c r="AU227" s="218" t="s">
        <v>51</v>
      </c>
      <c r="AV227" s="218" t="s">
        <v>51</v>
      </c>
      <c r="AW227" s="218" t="s">
        <v>51</v>
      </c>
      <c r="AX227" s="218" t="s">
        <v>51</v>
      </c>
      <c r="AY227" s="326"/>
      <c r="AZ227" s="230"/>
    </row>
    <row r="228" s="311" customFormat="1" ht="18" customHeight="1" spans="1:52">
      <c r="A228" s="353"/>
      <c r="B228" s="183"/>
      <c r="C228" s="210"/>
      <c r="D228" s="330">
        <f>SUM(D226:D227)</f>
        <v>0</v>
      </c>
      <c r="E228" s="330">
        <f t="shared" ref="E228:Q228" si="144">SUM(E226:E227)</f>
        <v>0</v>
      </c>
      <c r="F228" s="330">
        <f t="shared" si="144"/>
        <v>0</v>
      </c>
      <c r="G228" s="331">
        <f t="shared" si="144"/>
        <v>0</v>
      </c>
      <c r="H228" s="331">
        <f t="shared" si="144"/>
        <v>0</v>
      </c>
      <c r="I228" s="331">
        <f t="shared" si="144"/>
        <v>0</v>
      </c>
      <c r="J228" s="330">
        <f t="shared" si="144"/>
        <v>0</v>
      </c>
      <c r="K228" s="331">
        <f t="shared" si="144"/>
        <v>0</v>
      </c>
      <c r="L228" s="330">
        <f t="shared" si="144"/>
        <v>0</v>
      </c>
      <c r="M228" s="331">
        <f t="shared" si="144"/>
        <v>24</v>
      </c>
      <c r="N228" s="331">
        <f t="shared" si="144"/>
        <v>0</v>
      </c>
      <c r="O228" s="330">
        <f t="shared" si="144"/>
        <v>0</v>
      </c>
      <c r="P228" s="330">
        <f t="shared" si="144"/>
        <v>0</v>
      </c>
      <c r="Q228" s="330">
        <f t="shared" si="144"/>
        <v>0</v>
      </c>
      <c r="R228" s="231"/>
      <c r="S228" s="331">
        <f>SUM(S226:S227)</f>
        <v>35</v>
      </c>
      <c r="T228" s="330">
        <f t="shared" ref="S228:AX228" si="145">SUM(T226:T227)</f>
        <v>0</v>
      </c>
      <c r="U228" s="284">
        <f t="shared" si="145"/>
        <v>22</v>
      </c>
      <c r="V228" s="330">
        <f t="shared" si="145"/>
        <v>0</v>
      </c>
      <c r="W228" s="330">
        <f t="shared" si="145"/>
        <v>0</v>
      </c>
      <c r="X228" s="330">
        <f t="shared" si="145"/>
        <v>0</v>
      </c>
      <c r="Y228" s="330">
        <f t="shared" si="145"/>
        <v>0</v>
      </c>
      <c r="Z228" s="330">
        <f t="shared" si="145"/>
        <v>56</v>
      </c>
      <c r="AA228" s="330">
        <f t="shared" si="145"/>
        <v>0</v>
      </c>
      <c r="AB228" s="330">
        <f t="shared" si="145"/>
        <v>0</v>
      </c>
      <c r="AC228" s="330">
        <f t="shared" si="145"/>
        <v>0</v>
      </c>
      <c r="AD228" s="330">
        <f t="shared" si="145"/>
        <v>0</v>
      </c>
      <c r="AE228" s="330">
        <f t="shared" si="145"/>
        <v>0</v>
      </c>
      <c r="AF228" s="330">
        <f t="shared" si="145"/>
        <v>0</v>
      </c>
      <c r="AG228" s="330">
        <f t="shared" si="145"/>
        <v>0</v>
      </c>
      <c r="AH228" s="330">
        <f t="shared" si="145"/>
        <v>0</v>
      </c>
      <c r="AI228" s="330">
        <f t="shared" si="145"/>
        <v>0</v>
      </c>
      <c r="AJ228" s="330">
        <f t="shared" si="145"/>
        <v>0</v>
      </c>
      <c r="AK228" s="330">
        <f t="shared" si="145"/>
        <v>0</v>
      </c>
      <c r="AL228" s="330">
        <f t="shared" si="145"/>
        <v>0</v>
      </c>
      <c r="AM228" s="330">
        <f t="shared" si="145"/>
        <v>28</v>
      </c>
      <c r="AN228" s="330">
        <f t="shared" si="145"/>
        <v>0</v>
      </c>
      <c r="AO228" s="330">
        <f t="shared" si="145"/>
        <v>0</v>
      </c>
      <c r="AP228" s="330">
        <f t="shared" si="145"/>
        <v>0</v>
      </c>
      <c r="AQ228" s="330">
        <f t="shared" si="145"/>
        <v>0</v>
      </c>
      <c r="AR228" s="330">
        <f t="shared" si="145"/>
        <v>0</v>
      </c>
      <c r="AS228" s="330">
        <f t="shared" si="145"/>
        <v>0</v>
      </c>
      <c r="AT228" s="330">
        <f t="shared" si="145"/>
        <v>0</v>
      </c>
      <c r="AU228" s="330">
        <f t="shared" si="145"/>
        <v>0</v>
      </c>
      <c r="AV228" s="330">
        <f t="shared" si="145"/>
        <v>0</v>
      </c>
      <c r="AW228" s="330">
        <f t="shared" si="145"/>
        <v>0</v>
      </c>
      <c r="AX228" s="330">
        <f t="shared" si="145"/>
        <v>0</v>
      </c>
      <c r="AY228" s="210"/>
      <c r="AZ228" s="222"/>
    </row>
    <row r="229" ht="14.1" customHeight="1" spans="1:52">
      <c r="A229" s="357" t="s">
        <v>127</v>
      </c>
      <c r="B229" s="358"/>
      <c r="C229" s="359"/>
      <c r="D229" s="229"/>
      <c r="E229" s="193"/>
      <c r="F229" s="193"/>
      <c r="G229" s="360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221">
        <f>SUM(LARGE(D231:Q231,{1,2,3,4,5,6,7}))</f>
        <v>0</v>
      </c>
      <c r="S229" s="360"/>
      <c r="T229" s="360"/>
      <c r="U229" s="370"/>
      <c r="V229" s="218" t="s">
        <v>51</v>
      </c>
      <c r="W229" s="218" t="s">
        <v>51</v>
      </c>
      <c r="X229" s="218" t="s">
        <v>51</v>
      </c>
      <c r="Y229" s="218" t="s">
        <v>51</v>
      </c>
      <c r="Z229" s="218" t="s">
        <v>51</v>
      </c>
      <c r="AA229" s="218" t="s">
        <v>51</v>
      </c>
      <c r="AB229" s="218" t="s">
        <v>51</v>
      </c>
      <c r="AC229" s="218" t="s">
        <v>51</v>
      </c>
      <c r="AD229" s="218" t="s">
        <v>51</v>
      </c>
      <c r="AE229" s="218" t="s">
        <v>51</v>
      </c>
      <c r="AF229" s="218" t="s">
        <v>51</v>
      </c>
      <c r="AG229" s="218" t="s">
        <v>51</v>
      </c>
      <c r="AH229" s="218" t="s">
        <v>51</v>
      </c>
      <c r="AI229" s="218" t="s">
        <v>51</v>
      </c>
      <c r="AJ229" s="218" t="s">
        <v>51</v>
      </c>
      <c r="AK229" s="218" t="s">
        <v>51</v>
      </c>
      <c r="AL229" s="218" t="s">
        <v>51</v>
      </c>
      <c r="AM229" s="218" t="s">
        <v>51</v>
      </c>
      <c r="AN229" s="218" t="s">
        <v>51</v>
      </c>
      <c r="AO229" s="218" t="s">
        <v>51</v>
      </c>
      <c r="AP229" s="218" t="s">
        <v>51</v>
      </c>
      <c r="AQ229" s="218" t="s">
        <v>51</v>
      </c>
      <c r="AR229" s="218" t="s">
        <v>51</v>
      </c>
      <c r="AS229" s="218" t="s">
        <v>51</v>
      </c>
      <c r="AT229" s="218" t="s">
        <v>51</v>
      </c>
      <c r="AU229" s="218" t="s">
        <v>51</v>
      </c>
      <c r="AV229" s="218" t="s">
        <v>51</v>
      </c>
      <c r="AW229" s="218" t="s">
        <v>51</v>
      </c>
      <c r="AX229" s="218" t="s">
        <v>51</v>
      </c>
      <c r="AY229" s="326">
        <f>SUM(S231:AX231)</f>
        <v>0</v>
      </c>
      <c r="AZ229" s="230"/>
    </row>
    <row r="230" spans="1:52">
      <c r="A230" s="357"/>
      <c r="B230" s="358"/>
      <c r="C230" s="359"/>
      <c r="D230" s="361"/>
      <c r="E230" s="362"/>
      <c r="F230" s="362"/>
      <c r="G230" s="360"/>
      <c r="H230" s="193"/>
      <c r="I230" s="193"/>
      <c r="J230" s="362"/>
      <c r="K230" s="193"/>
      <c r="L230" s="362"/>
      <c r="M230" s="193"/>
      <c r="N230" s="193"/>
      <c r="O230" s="362"/>
      <c r="P230" s="362"/>
      <c r="Q230" s="362"/>
      <c r="R230" s="221"/>
      <c r="S230" s="360"/>
      <c r="T230" s="371"/>
      <c r="U230" s="370"/>
      <c r="V230" s="218" t="s">
        <v>51</v>
      </c>
      <c r="W230" s="218" t="s">
        <v>51</v>
      </c>
      <c r="X230" s="218" t="s">
        <v>51</v>
      </c>
      <c r="Y230" s="218" t="s">
        <v>51</v>
      </c>
      <c r="Z230" s="218" t="s">
        <v>51</v>
      </c>
      <c r="AA230" s="218" t="s">
        <v>51</v>
      </c>
      <c r="AB230" s="218" t="s">
        <v>51</v>
      </c>
      <c r="AC230" s="218" t="s">
        <v>51</v>
      </c>
      <c r="AD230" s="218" t="s">
        <v>51</v>
      </c>
      <c r="AE230" s="218" t="s">
        <v>51</v>
      </c>
      <c r="AF230" s="218" t="s">
        <v>51</v>
      </c>
      <c r="AG230" s="218" t="s">
        <v>51</v>
      </c>
      <c r="AH230" s="218" t="s">
        <v>51</v>
      </c>
      <c r="AI230" s="218" t="s">
        <v>51</v>
      </c>
      <c r="AJ230" s="218" t="s">
        <v>51</v>
      </c>
      <c r="AK230" s="218" t="s">
        <v>51</v>
      </c>
      <c r="AL230" s="218" t="s">
        <v>51</v>
      </c>
      <c r="AM230" s="218" t="s">
        <v>51</v>
      </c>
      <c r="AN230" s="218" t="s">
        <v>51</v>
      </c>
      <c r="AO230" s="218" t="s">
        <v>51</v>
      </c>
      <c r="AP230" s="218" t="s">
        <v>51</v>
      </c>
      <c r="AQ230" s="218" t="s">
        <v>51</v>
      </c>
      <c r="AR230" s="218" t="s">
        <v>51</v>
      </c>
      <c r="AS230" s="218" t="s">
        <v>51</v>
      </c>
      <c r="AT230" s="218" t="s">
        <v>51</v>
      </c>
      <c r="AU230" s="218" t="s">
        <v>51</v>
      </c>
      <c r="AV230" s="218" t="s">
        <v>51</v>
      </c>
      <c r="AW230" s="218" t="s">
        <v>51</v>
      </c>
      <c r="AX230" s="218" t="s">
        <v>51</v>
      </c>
      <c r="AY230" s="326"/>
      <c r="AZ230" s="230"/>
    </row>
    <row r="231" spans="1:52">
      <c r="A231" s="357"/>
      <c r="B231" s="358"/>
      <c r="C231" s="359"/>
      <c r="D231" s="363">
        <f>SUM(D229:D230)</f>
        <v>0</v>
      </c>
      <c r="E231" s="364">
        <f t="shared" ref="E231:Q231" si="146">SUM(E229:E230)</f>
        <v>0</v>
      </c>
      <c r="F231" s="364">
        <f t="shared" si="146"/>
        <v>0</v>
      </c>
      <c r="G231" s="365">
        <f t="shared" si="146"/>
        <v>0</v>
      </c>
      <c r="H231" s="365">
        <f t="shared" si="146"/>
        <v>0</v>
      </c>
      <c r="I231" s="365">
        <f t="shared" si="146"/>
        <v>0</v>
      </c>
      <c r="J231" s="364">
        <f t="shared" si="146"/>
        <v>0</v>
      </c>
      <c r="K231" s="365">
        <f t="shared" si="146"/>
        <v>0</v>
      </c>
      <c r="L231" s="364">
        <f t="shared" si="146"/>
        <v>0</v>
      </c>
      <c r="M231" s="365">
        <f t="shared" si="146"/>
        <v>0</v>
      </c>
      <c r="N231" s="365">
        <f t="shared" si="146"/>
        <v>0</v>
      </c>
      <c r="O231" s="364">
        <f t="shared" si="146"/>
        <v>0</v>
      </c>
      <c r="P231" s="364">
        <f t="shared" si="146"/>
        <v>0</v>
      </c>
      <c r="Q231" s="364">
        <f t="shared" si="146"/>
        <v>0</v>
      </c>
      <c r="R231" s="221"/>
      <c r="S231" s="365">
        <f>SUM(S229:S230)</f>
        <v>0</v>
      </c>
      <c r="T231" s="364">
        <f t="shared" ref="S231:AX231" si="147">SUM(T229:T230)</f>
        <v>0</v>
      </c>
      <c r="U231" s="372">
        <f t="shared" si="147"/>
        <v>0</v>
      </c>
      <c r="V231" s="330">
        <f t="shared" si="147"/>
        <v>0</v>
      </c>
      <c r="W231" s="330">
        <f t="shared" si="147"/>
        <v>0</v>
      </c>
      <c r="X231" s="330">
        <f t="shared" si="147"/>
        <v>0</v>
      </c>
      <c r="Y231" s="330">
        <f t="shared" si="147"/>
        <v>0</v>
      </c>
      <c r="Z231" s="330">
        <f t="shared" si="147"/>
        <v>0</v>
      </c>
      <c r="AA231" s="330">
        <f t="shared" si="147"/>
        <v>0</v>
      </c>
      <c r="AB231" s="330">
        <f t="shared" si="147"/>
        <v>0</v>
      </c>
      <c r="AC231" s="330">
        <f t="shared" si="147"/>
        <v>0</v>
      </c>
      <c r="AD231" s="330">
        <f t="shared" si="147"/>
        <v>0</v>
      </c>
      <c r="AE231" s="330">
        <f t="shared" si="147"/>
        <v>0</v>
      </c>
      <c r="AF231" s="330">
        <f t="shared" si="147"/>
        <v>0</v>
      </c>
      <c r="AG231" s="330">
        <f t="shared" si="147"/>
        <v>0</v>
      </c>
      <c r="AH231" s="330">
        <f t="shared" si="147"/>
        <v>0</v>
      </c>
      <c r="AI231" s="330">
        <f t="shared" si="147"/>
        <v>0</v>
      </c>
      <c r="AJ231" s="330">
        <f t="shared" si="147"/>
        <v>0</v>
      </c>
      <c r="AK231" s="330">
        <f t="shared" si="147"/>
        <v>0</v>
      </c>
      <c r="AL231" s="330">
        <f t="shared" si="147"/>
        <v>0</v>
      </c>
      <c r="AM231" s="330">
        <f t="shared" si="147"/>
        <v>0</v>
      </c>
      <c r="AN231" s="330">
        <f t="shared" si="147"/>
        <v>0</v>
      </c>
      <c r="AO231" s="330">
        <f t="shared" si="147"/>
        <v>0</v>
      </c>
      <c r="AP231" s="330">
        <f t="shared" si="147"/>
        <v>0</v>
      </c>
      <c r="AQ231" s="330">
        <f t="shared" si="147"/>
        <v>0</v>
      </c>
      <c r="AR231" s="330">
        <f t="shared" si="147"/>
        <v>0</v>
      </c>
      <c r="AS231" s="330">
        <f t="shared" si="147"/>
        <v>0</v>
      </c>
      <c r="AT231" s="330">
        <f t="shared" si="147"/>
        <v>0</v>
      </c>
      <c r="AU231" s="330">
        <f t="shared" si="147"/>
        <v>0</v>
      </c>
      <c r="AV231" s="330">
        <f t="shared" si="147"/>
        <v>0</v>
      </c>
      <c r="AW231" s="330">
        <f t="shared" si="147"/>
        <v>0</v>
      </c>
      <c r="AX231" s="330">
        <f t="shared" si="147"/>
        <v>0</v>
      </c>
      <c r="AY231" s="210"/>
      <c r="AZ231" s="222"/>
    </row>
    <row r="232" ht="16.5" customHeight="1" spans="1:52">
      <c r="A232" s="191" t="s">
        <v>128</v>
      </c>
      <c r="B232" s="192"/>
      <c r="C232" s="224"/>
      <c r="D232" s="217"/>
      <c r="E232" s="187"/>
      <c r="F232" s="187"/>
      <c r="G232" s="183">
        <v>6</v>
      </c>
      <c r="H232" s="187"/>
      <c r="I232" s="187"/>
      <c r="J232" s="187"/>
      <c r="K232" s="187"/>
      <c r="L232" s="187"/>
      <c r="M232" s="187"/>
      <c r="N232" s="187">
        <v>12</v>
      </c>
      <c r="O232" s="187"/>
      <c r="P232" s="187"/>
      <c r="Q232" s="187"/>
      <c r="R232" s="276">
        <f>SUM(LARGE(D234:Q234,{1,2,3,4,5,6,7}))</f>
        <v>28</v>
      </c>
      <c r="S232" s="187">
        <v>18</v>
      </c>
      <c r="T232" s="187"/>
      <c r="U232" s="212">
        <v>12</v>
      </c>
      <c r="V232" s="218" t="s">
        <v>51</v>
      </c>
      <c r="W232" s="218" t="s">
        <v>51</v>
      </c>
      <c r="X232" s="218" t="s">
        <v>51</v>
      </c>
      <c r="Y232" s="218" t="s">
        <v>51</v>
      </c>
      <c r="Z232" s="218" t="s">
        <v>51</v>
      </c>
      <c r="AA232" s="218" t="s">
        <v>51</v>
      </c>
      <c r="AB232" s="218" t="s">
        <v>51</v>
      </c>
      <c r="AC232" s="218" t="s">
        <v>51</v>
      </c>
      <c r="AD232" s="218" t="s">
        <v>51</v>
      </c>
      <c r="AE232" s="218" t="s">
        <v>51</v>
      </c>
      <c r="AF232" s="218" t="s">
        <v>51</v>
      </c>
      <c r="AG232" s="218" t="s">
        <v>51</v>
      </c>
      <c r="AH232" s="218" t="s">
        <v>51</v>
      </c>
      <c r="AI232" s="218" t="s">
        <v>51</v>
      </c>
      <c r="AJ232" s="218" t="s">
        <v>51</v>
      </c>
      <c r="AK232" s="218" t="s">
        <v>51</v>
      </c>
      <c r="AL232" s="218" t="s">
        <v>51</v>
      </c>
      <c r="AM232" s="218">
        <v>4</v>
      </c>
      <c r="AN232" s="218" t="s">
        <v>51</v>
      </c>
      <c r="AO232" s="218" t="s">
        <v>51</v>
      </c>
      <c r="AP232" s="218" t="s">
        <v>51</v>
      </c>
      <c r="AQ232" s="218" t="s">
        <v>51</v>
      </c>
      <c r="AR232" s="218" t="s">
        <v>51</v>
      </c>
      <c r="AS232" s="218" t="s">
        <v>51</v>
      </c>
      <c r="AT232" s="218" t="s">
        <v>51</v>
      </c>
      <c r="AU232" s="218" t="s">
        <v>51</v>
      </c>
      <c r="AV232" s="218" t="s">
        <v>51</v>
      </c>
      <c r="AW232" s="218" t="s">
        <v>51</v>
      </c>
      <c r="AX232" s="218" t="s">
        <v>51</v>
      </c>
      <c r="AY232" s="326">
        <f>SUM(V234:AX234)</f>
        <v>20</v>
      </c>
      <c r="AZ232" s="230">
        <f>SUM(AY232,S234:U234,R232,B232:C234)</f>
        <v>99</v>
      </c>
    </row>
    <row r="233" s="311" customFormat="1" ht="18" customHeight="1" spans="1:52">
      <c r="A233" s="325"/>
      <c r="B233" s="199"/>
      <c r="C233" s="326"/>
      <c r="D233" s="327"/>
      <c r="E233" s="328"/>
      <c r="F233" s="220"/>
      <c r="G233" s="187">
        <v>9</v>
      </c>
      <c r="H233" s="187"/>
      <c r="I233" s="183"/>
      <c r="J233" s="328"/>
      <c r="K233" s="187"/>
      <c r="L233" s="220"/>
      <c r="M233" s="187"/>
      <c r="N233" s="183">
        <v>1</v>
      </c>
      <c r="O233" s="220"/>
      <c r="P233" s="220"/>
      <c r="Q233" s="220"/>
      <c r="R233" s="276"/>
      <c r="S233" s="183">
        <v>6</v>
      </c>
      <c r="T233" s="328"/>
      <c r="U233" s="212">
        <v>15</v>
      </c>
      <c r="V233" s="218" t="s">
        <v>51</v>
      </c>
      <c r="W233" s="218" t="s">
        <v>51</v>
      </c>
      <c r="X233" s="218" t="s">
        <v>51</v>
      </c>
      <c r="Y233" s="218" t="s">
        <v>51</v>
      </c>
      <c r="Z233" s="218" t="s">
        <v>51</v>
      </c>
      <c r="AA233" s="218" t="s">
        <v>51</v>
      </c>
      <c r="AB233" s="218" t="s">
        <v>51</v>
      </c>
      <c r="AC233" s="218" t="s">
        <v>51</v>
      </c>
      <c r="AD233" s="218" t="s">
        <v>51</v>
      </c>
      <c r="AE233" s="218" t="s">
        <v>51</v>
      </c>
      <c r="AF233" s="218" t="s">
        <v>51</v>
      </c>
      <c r="AG233" s="218" t="s">
        <v>51</v>
      </c>
      <c r="AH233" s="218" t="s">
        <v>51</v>
      </c>
      <c r="AI233" s="218" t="s">
        <v>51</v>
      </c>
      <c r="AJ233" s="218" t="s">
        <v>51</v>
      </c>
      <c r="AK233" s="218" t="s">
        <v>51</v>
      </c>
      <c r="AL233" s="218" t="s">
        <v>51</v>
      </c>
      <c r="AM233" s="218">
        <v>16</v>
      </c>
      <c r="AN233" s="218" t="s">
        <v>51</v>
      </c>
      <c r="AO233" s="218" t="s">
        <v>51</v>
      </c>
      <c r="AP233" s="218" t="s">
        <v>51</v>
      </c>
      <c r="AQ233" s="218" t="s">
        <v>51</v>
      </c>
      <c r="AR233" s="218" t="s">
        <v>51</v>
      </c>
      <c r="AS233" s="218" t="s">
        <v>51</v>
      </c>
      <c r="AT233" s="218" t="s">
        <v>51</v>
      </c>
      <c r="AU233" s="218" t="s">
        <v>51</v>
      </c>
      <c r="AV233" s="218" t="s">
        <v>51</v>
      </c>
      <c r="AW233" s="218" t="s">
        <v>51</v>
      </c>
      <c r="AX233" s="218" t="s">
        <v>51</v>
      </c>
      <c r="AY233" s="326"/>
      <c r="AZ233" s="230"/>
    </row>
    <row r="234" s="311" customFormat="1" ht="18" customHeight="1" spans="1:52">
      <c r="A234" s="329"/>
      <c r="B234" s="183"/>
      <c r="C234" s="210"/>
      <c r="D234" s="330">
        <f>SUM(D232:D233)</f>
        <v>0</v>
      </c>
      <c r="E234" s="330">
        <f t="shared" ref="E234:Q234" si="148">SUM(E232:E233)</f>
        <v>0</v>
      </c>
      <c r="F234" s="330">
        <f t="shared" si="148"/>
        <v>0</v>
      </c>
      <c r="G234" s="331">
        <f t="shared" si="148"/>
        <v>15</v>
      </c>
      <c r="H234" s="331">
        <f t="shared" si="148"/>
        <v>0</v>
      </c>
      <c r="I234" s="331">
        <f t="shared" si="148"/>
        <v>0</v>
      </c>
      <c r="J234" s="330">
        <f t="shared" si="148"/>
        <v>0</v>
      </c>
      <c r="K234" s="331">
        <f t="shared" si="148"/>
        <v>0</v>
      </c>
      <c r="L234" s="330">
        <f t="shared" si="148"/>
        <v>0</v>
      </c>
      <c r="M234" s="331">
        <f t="shared" si="148"/>
        <v>0</v>
      </c>
      <c r="N234" s="331">
        <f t="shared" si="148"/>
        <v>13</v>
      </c>
      <c r="O234" s="330">
        <f t="shared" si="148"/>
        <v>0</v>
      </c>
      <c r="P234" s="330">
        <f t="shared" si="148"/>
        <v>0</v>
      </c>
      <c r="Q234" s="330">
        <f t="shared" si="148"/>
        <v>0</v>
      </c>
      <c r="R234" s="231"/>
      <c r="S234" s="331">
        <f>SUM(S232:S233)</f>
        <v>24</v>
      </c>
      <c r="T234" s="330">
        <f t="shared" ref="S234:AX234" si="149">SUM(T232:T233)</f>
        <v>0</v>
      </c>
      <c r="U234" s="284">
        <f t="shared" si="149"/>
        <v>27</v>
      </c>
      <c r="V234" s="330">
        <f t="shared" si="149"/>
        <v>0</v>
      </c>
      <c r="W234" s="330">
        <f t="shared" si="149"/>
        <v>0</v>
      </c>
      <c r="X234" s="330">
        <f t="shared" si="149"/>
        <v>0</v>
      </c>
      <c r="Y234" s="330">
        <f t="shared" si="149"/>
        <v>0</v>
      </c>
      <c r="Z234" s="330">
        <f t="shared" si="149"/>
        <v>0</v>
      </c>
      <c r="AA234" s="330">
        <f t="shared" si="149"/>
        <v>0</v>
      </c>
      <c r="AB234" s="330">
        <f t="shared" si="149"/>
        <v>0</v>
      </c>
      <c r="AC234" s="330">
        <f t="shared" si="149"/>
        <v>0</v>
      </c>
      <c r="AD234" s="330">
        <f t="shared" si="149"/>
        <v>0</v>
      </c>
      <c r="AE234" s="330">
        <f t="shared" si="149"/>
        <v>0</v>
      </c>
      <c r="AF234" s="330">
        <f t="shared" si="149"/>
        <v>0</v>
      </c>
      <c r="AG234" s="330">
        <f t="shared" si="149"/>
        <v>0</v>
      </c>
      <c r="AH234" s="330">
        <f t="shared" si="149"/>
        <v>0</v>
      </c>
      <c r="AI234" s="330">
        <f t="shared" si="149"/>
        <v>0</v>
      </c>
      <c r="AJ234" s="330">
        <f t="shared" si="149"/>
        <v>0</v>
      </c>
      <c r="AK234" s="330">
        <f t="shared" si="149"/>
        <v>0</v>
      </c>
      <c r="AL234" s="330">
        <f t="shared" si="149"/>
        <v>0</v>
      </c>
      <c r="AM234" s="330">
        <f t="shared" si="149"/>
        <v>20</v>
      </c>
      <c r="AN234" s="330">
        <f t="shared" si="149"/>
        <v>0</v>
      </c>
      <c r="AO234" s="330">
        <f t="shared" si="149"/>
        <v>0</v>
      </c>
      <c r="AP234" s="330">
        <f t="shared" si="149"/>
        <v>0</v>
      </c>
      <c r="AQ234" s="330">
        <f t="shared" si="149"/>
        <v>0</v>
      </c>
      <c r="AR234" s="330">
        <f t="shared" si="149"/>
        <v>0</v>
      </c>
      <c r="AS234" s="330">
        <f t="shared" si="149"/>
        <v>0</v>
      </c>
      <c r="AT234" s="330">
        <f t="shared" si="149"/>
        <v>0</v>
      </c>
      <c r="AU234" s="330">
        <f t="shared" si="149"/>
        <v>0</v>
      </c>
      <c r="AV234" s="330">
        <f t="shared" si="149"/>
        <v>0</v>
      </c>
      <c r="AW234" s="330">
        <f t="shared" si="149"/>
        <v>0</v>
      </c>
      <c r="AX234" s="330">
        <f t="shared" si="149"/>
        <v>0</v>
      </c>
      <c r="AY234" s="210"/>
      <c r="AZ234" s="222"/>
    </row>
    <row r="235" ht="18" customHeight="1" spans="1:52">
      <c r="A235" s="366" t="s">
        <v>129</v>
      </c>
      <c r="B235" s="192">
        <v>15</v>
      </c>
      <c r="C235" s="224"/>
      <c r="D235" s="217"/>
      <c r="E235" s="187"/>
      <c r="F235" s="187"/>
      <c r="G235" s="183"/>
      <c r="H235" s="187">
        <v>0</v>
      </c>
      <c r="I235" s="187"/>
      <c r="J235" s="187"/>
      <c r="K235" s="187">
        <v>12</v>
      </c>
      <c r="L235" s="187"/>
      <c r="M235" s="187"/>
      <c r="N235" s="187">
        <v>12</v>
      </c>
      <c r="O235" s="187"/>
      <c r="P235" s="187"/>
      <c r="Q235" s="187"/>
      <c r="R235" s="276"/>
      <c r="S235" s="187">
        <v>24</v>
      </c>
      <c r="T235" s="187"/>
      <c r="U235" s="212">
        <v>12</v>
      </c>
      <c r="V235" s="218" t="s">
        <v>51</v>
      </c>
      <c r="W235" s="218" t="s">
        <v>51</v>
      </c>
      <c r="X235" s="218" t="s">
        <v>51</v>
      </c>
      <c r="Y235" s="218">
        <v>92.5</v>
      </c>
      <c r="Z235" s="218">
        <v>8</v>
      </c>
      <c r="AA235" s="218">
        <v>450</v>
      </c>
      <c r="AB235" s="218" t="s">
        <v>51</v>
      </c>
      <c r="AC235" s="218" t="s">
        <v>51</v>
      </c>
      <c r="AD235" s="218" t="s">
        <v>51</v>
      </c>
      <c r="AE235" s="218" t="s">
        <v>51</v>
      </c>
      <c r="AF235" s="218" t="s">
        <v>51</v>
      </c>
      <c r="AG235" s="218" t="s">
        <v>51</v>
      </c>
      <c r="AH235" s="218" t="s">
        <v>51</v>
      </c>
      <c r="AI235" s="218" t="s">
        <v>51</v>
      </c>
      <c r="AJ235" s="218" t="s">
        <v>51</v>
      </c>
      <c r="AK235" s="218" t="s">
        <v>51</v>
      </c>
      <c r="AL235" s="218" t="s">
        <v>51</v>
      </c>
      <c r="AM235" s="218" t="s">
        <v>51</v>
      </c>
      <c r="AN235" s="218">
        <v>20</v>
      </c>
      <c r="AO235" s="218" t="s">
        <v>51</v>
      </c>
      <c r="AP235" s="218" t="s">
        <v>51</v>
      </c>
      <c r="AQ235" s="218" t="s">
        <v>51</v>
      </c>
      <c r="AR235" s="218" t="s">
        <v>51</v>
      </c>
      <c r="AS235" s="218" t="s">
        <v>51</v>
      </c>
      <c r="AT235" s="218" t="s">
        <v>51</v>
      </c>
      <c r="AU235" s="218" t="s">
        <v>51</v>
      </c>
      <c r="AV235" s="218" t="s">
        <v>51</v>
      </c>
      <c r="AW235" s="218" t="s">
        <v>51</v>
      </c>
      <c r="AX235" s="218" t="s">
        <v>51</v>
      </c>
      <c r="AY235" s="326">
        <f>SUM(V237:AX237)</f>
        <v>662.5</v>
      </c>
      <c r="AZ235" s="230">
        <f>SUM(AY235,S237:U237,R235,B235:C237)</f>
        <v>762.5</v>
      </c>
    </row>
    <row r="236" s="311" customFormat="1" ht="18" customHeight="1" spans="1:52">
      <c r="A236" s="367"/>
      <c r="B236" s="199"/>
      <c r="C236" s="326"/>
      <c r="D236" s="327"/>
      <c r="E236" s="328"/>
      <c r="F236" s="220"/>
      <c r="G236" s="187"/>
      <c r="H236" s="187"/>
      <c r="I236" s="183"/>
      <c r="J236" s="328"/>
      <c r="K236" s="187">
        <v>5</v>
      </c>
      <c r="L236" s="220"/>
      <c r="M236" s="187"/>
      <c r="N236" s="183">
        <v>15</v>
      </c>
      <c r="O236" s="220"/>
      <c r="P236" s="220"/>
      <c r="Q236" s="220"/>
      <c r="R236" s="276"/>
      <c r="S236" s="183">
        <f>11+23</f>
        <v>34</v>
      </c>
      <c r="T236" s="328"/>
      <c r="U236" s="212">
        <v>15</v>
      </c>
      <c r="V236" s="218" t="s">
        <v>51</v>
      </c>
      <c r="W236" s="218" t="s">
        <v>51</v>
      </c>
      <c r="X236" s="218" t="s">
        <v>51</v>
      </c>
      <c r="Y236" s="218">
        <v>36</v>
      </c>
      <c r="Z236" s="218">
        <v>16</v>
      </c>
      <c r="AA236" s="218">
        <v>32</v>
      </c>
      <c r="AB236" s="218" t="s">
        <v>51</v>
      </c>
      <c r="AC236" s="218" t="s">
        <v>51</v>
      </c>
      <c r="AD236" s="218" t="s">
        <v>51</v>
      </c>
      <c r="AE236" s="218" t="s">
        <v>51</v>
      </c>
      <c r="AF236" s="218" t="s">
        <v>51</v>
      </c>
      <c r="AG236" s="218" t="s">
        <v>51</v>
      </c>
      <c r="AH236" s="218" t="s">
        <v>51</v>
      </c>
      <c r="AI236" s="218" t="s">
        <v>51</v>
      </c>
      <c r="AJ236" s="218" t="s">
        <v>51</v>
      </c>
      <c r="AK236" s="218" t="s">
        <v>51</v>
      </c>
      <c r="AL236" s="218" t="s">
        <v>51</v>
      </c>
      <c r="AM236" s="218" t="s">
        <v>51</v>
      </c>
      <c r="AN236" s="218">
        <v>8</v>
      </c>
      <c r="AO236" s="218" t="s">
        <v>51</v>
      </c>
      <c r="AP236" s="218" t="s">
        <v>51</v>
      </c>
      <c r="AQ236" s="218" t="s">
        <v>51</v>
      </c>
      <c r="AR236" s="218" t="s">
        <v>51</v>
      </c>
      <c r="AS236" s="218" t="s">
        <v>51</v>
      </c>
      <c r="AT236" s="218" t="s">
        <v>51</v>
      </c>
      <c r="AU236" s="218" t="s">
        <v>51</v>
      </c>
      <c r="AV236" s="218" t="s">
        <v>51</v>
      </c>
      <c r="AW236" s="218" t="s">
        <v>51</v>
      </c>
      <c r="AX236" s="218" t="s">
        <v>51</v>
      </c>
      <c r="AY236" s="326"/>
      <c r="AZ236" s="230"/>
    </row>
    <row r="237" s="311" customFormat="1" ht="18" customHeight="1" spans="1:52">
      <c r="A237" s="368"/>
      <c r="B237" s="183"/>
      <c r="C237" s="210"/>
      <c r="D237" s="330">
        <f>SUM(D235:D236)</f>
        <v>0</v>
      </c>
      <c r="E237" s="330">
        <f t="shared" ref="E237:Q237" si="150">SUM(E235:E236)</f>
        <v>0</v>
      </c>
      <c r="F237" s="330">
        <f t="shared" si="150"/>
        <v>0</v>
      </c>
      <c r="G237" s="331">
        <f t="shared" si="150"/>
        <v>0</v>
      </c>
      <c r="H237" s="331">
        <f t="shared" si="150"/>
        <v>0</v>
      </c>
      <c r="I237" s="331">
        <f t="shared" si="150"/>
        <v>0</v>
      </c>
      <c r="J237" s="330">
        <f t="shared" si="150"/>
        <v>0</v>
      </c>
      <c r="K237" s="331">
        <f t="shared" si="150"/>
        <v>17</v>
      </c>
      <c r="L237" s="330">
        <f t="shared" si="150"/>
        <v>0</v>
      </c>
      <c r="M237" s="331">
        <f t="shared" si="150"/>
        <v>0</v>
      </c>
      <c r="N237" s="331">
        <f t="shared" si="150"/>
        <v>27</v>
      </c>
      <c r="O237" s="330">
        <f t="shared" si="150"/>
        <v>0</v>
      </c>
      <c r="P237" s="330">
        <f t="shared" si="150"/>
        <v>0</v>
      </c>
      <c r="Q237" s="330">
        <f t="shared" si="150"/>
        <v>0</v>
      </c>
      <c r="R237" s="231"/>
      <c r="S237" s="331">
        <f>SUM(S235:S236)</f>
        <v>58</v>
      </c>
      <c r="T237" s="330">
        <f t="shared" ref="S237:AX237" si="151">SUM(T235:T236)</f>
        <v>0</v>
      </c>
      <c r="U237" s="284">
        <f t="shared" si="151"/>
        <v>27</v>
      </c>
      <c r="V237" s="330">
        <f t="shared" si="151"/>
        <v>0</v>
      </c>
      <c r="W237" s="330">
        <f t="shared" si="151"/>
        <v>0</v>
      </c>
      <c r="X237" s="330">
        <f t="shared" si="151"/>
        <v>0</v>
      </c>
      <c r="Y237" s="330">
        <f t="shared" si="151"/>
        <v>128.5</v>
      </c>
      <c r="Z237" s="330">
        <f t="shared" si="151"/>
        <v>24</v>
      </c>
      <c r="AA237" s="330">
        <f t="shared" si="151"/>
        <v>482</v>
      </c>
      <c r="AB237" s="330">
        <f t="shared" si="151"/>
        <v>0</v>
      </c>
      <c r="AC237" s="330">
        <f t="shared" si="151"/>
        <v>0</v>
      </c>
      <c r="AD237" s="330">
        <f t="shared" si="151"/>
        <v>0</v>
      </c>
      <c r="AE237" s="330">
        <f t="shared" si="151"/>
        <v>0</v>
      </c>
      <c r="AF237" s="330">
        <f t="shared" si="151"/>
        <v>0</v>
      </c>
      <c r="AG237" s="330">
        <f t="shared" si="151"/>
        <v>0</v>
      </c>
      <c r="AH237" s="330">
        <f t="shared" si="151"/>
        <v>0</v>
      </c>
      <c r="AI237" s="330">
        <f t="shared" si="151"/>
        <v>0</v>
      </c>
      <c r="AJ237" s="330">
        <f t="shared" si="151"/>
        <v>0</v>
      </c>
      <c r="AK237" s="330">
        <f t="shared" si="151"/>
        <v>0</v>
      </c>
      <c r="AL237" s="330">
        <f t="shared" si="151"/>
        <v>0</v>
      </c>
      <c r="AM237" s="330">
        <f t="shared" si="151"/>
        <v>0</v>
      </c>
      <c r="AN237" s="330">
        <f t="shared" si="151"/>
        <v>28</v>
      </c>
      <c r="AO237" s="330">
        <f t="shared" si="151"/>
        <v>0</v>
      </c>
      <c r="AP237" s="330">
        <f t="shared" si="151"/>
        <v>0</v>
      </c>
      <c r="AQ237" s="330">
        <f t="shared" si="151"/>
        <v>0</v>
      </c>
      <c r="AR237" s="330">
        <f t="shared" si="151"/>
        <v>0</v>
      </c>
      <c r="AS237" s="330">
        <f t="shared" si="151"/>
        <v>0</v>
      </c>
      <c r="AT237" s="330">
        <f t="shared" si="151"/>
        <v>0</v>
      </c>
      <c r="AU237" s="330">
        <f t="shared" si="151"/>
        <v>0</v>
      </c>
      <c r="AV237" s="330">
        <f t="shared" si="151"/>
        <v>0</v>
      </c>
      <c r="AW237" s="330">
        <f t="shared" si="151"/>
        <v>0</v>
      </c>
      <c r="AX237" s="330">
        <f t="shared" si="151"/>
        <v>0</v>
      </c>
      <c r="AY237" s="210"/>
      <c r="AZ237" s="222"/>
    </row>
    <row r="238" ht="18" customHeight="1" spans="1:54">
      <c r="A238" s="191" t="s">
        <v>130</v>
      </c>
      <c r="B238" s="192"/>
      <c r="C238" s="224"/>
      <c r="D238" s="217"/>
      <c r="E238" s="187"/>
      <c r="F238" s="187"/>
      <c r="G238" s="183"/>
      <c r="H238" s="187"/>
      <c r="I238" s="187"/>
      <c r="J238" s="187"/>
      <c r="K238" s="187">
        <v>12</v>
      </c>
      <c r="L238" s="187"/>
      <c r="M238" s="187"/>
      <c r="N238" s="187">
        <v>12</v>
      </c>
      <c r="O238" s="187"/>
      <c r="P238" s="187"/>
      <c r="Q238" s="187"/>
      <c r="R238" s="276">
        <f>SUM(LARGE(D240:Q240,{1,2,3,4,5,6,7}))</f>
        <v>52</v>
      </c>
      <c r="S238" s="187">
        <v>12</v>
      </c>
      <c r="T238" s="187"/>
      <c r="U238" s="212">
        <v>12</v>
      </c>
      <c r="V238" s="218" t="s">
        <v>51</v>
      </c>
      <c r="W238" s="218" t="s">
        <v>51</v>
      </c>
      <c r="X238" s="218" t="s">
        <v>51</v>
      </c>
      <c r="Y238" s="218" t="s">
        <v>51</v>
      </c>
      <c r="Z238" s="218" t="s">
        <v>51</v>
      </c>
      <c r="AA238" s="218" t="s">
        <v>51</v>
      </c>
      <c r="AB238" s="218" t="s">
        <v>51</v>
      </c>
      <c r="AC238" s="218" t="s">
        <v>51</v>
      </c>
      <c r="AD238" s="218" t="s">
        <v>51</v>
      </c>
      <c r="AE238" s="218" t="s">
        <v>51</v>
      </c>
      <c r="AF238" s="218" t="s">
        <v>51</v>
      </c>
      <c r="AG238" s="218" t="s">
        <v>51</v>
      </c>
      <c r="AH238" s="218" t="s">
        <v>51</v>
      </c>
      <c r="AI238" s="218" t="s">
        <v>51</v>
      </c>
      <c r="AJ238" s="218" t="s">
        <v>51</v>
      </c>
      <c r="AK238" s="218" t="s">
        <v>51</v>
      </c>
      <c r="AL238" s="218" t="s">
        <v>51</v>
      </c>
      <c r="AM238" s="218" t="s">
        <v>51</v>
      </c>
      <c r="AN238" s="218" t="s">
        <v>51</v>
      </c>
      <c r="AO238" s="218" t="s">
        <v>51</v>
      </c>
      <c r="AP238" s="218" t="s">
        <v>51</v>
      </c>
      <c r="AQ238" s="218" t="s">
        <v>51</v>
      </c>
      <c r="AR238" s="218" t="s">
        <v>51</v>
      </c>
      <c r="AS238" s="218" t="s">
        <v>51</v>
      </c>
      <c r="AT238" s="218" t="s">
        <v>51</v>
      </c>
      <c r="AU238" s="218" t="s">
        <v>51</v>
      </c>
      <c r="AV238" s="218" t="s">
        <v>51</v>
      </c>
      <c r="AW238" s="218" t="s">
        <v>51</v>
      </c>
      <c r="AX238" s="218" t="s">
        <v>51</v>
      </c>
      <c r="AY238" s="326">
        <f>SUM(V240:AX240)</f>
        <v>0</v>
      </c>
      <c r="AZ238" s="230">
        <f>SUM(AY238,S240:U240,R238,B238:C240)</f>
        <v>94</v>
      </c>
      <c r="BB238" t="s">
        <v>64</v>
      </c>
    </row>
    <row r="239" s="311" customFormat="1" ht="18" customHeight="1" spans="1:52">
      <c r="A239" s="325"/>
      <c r="B239" s="199"/>
      <c r="C239" s="326"/>
      <c r="D239" s="327"/>
      <c r="E239" s="328"/>
      <c r="F239" s="220"/>
      <c r="G239" s="187"/>
      <c r="H239" s="187"/>
      <c r="I239" s="183"/>
      <c r="J239" s="328"/>
      <c r="K239" s="187">
        <v>16</v>
      </c>
      <c r="L239" s="220"/>
      <c r="M239" s="187"/>
      <c r="N239" s="183">
        <v>12</v>
      </c>
      <c r="O239" s="220"/>
      <c r="P239" s="220"/>
      <c r="Q239" s="220"/>
      <c r="R239" s="276"/>
      <c r="S239" s="183">
        <v>13</v>
      </c>
      <c r="T239" s="328"/>
      <c r="U239" s="212">
        <v>5</v>
      </c>
      <c r="V239" s="218" t="s">
        <v>51</v>
      </c>
      <c r="W239" s="218" t="s">
        <v>51</v>
      </c>
      <c r="X239" s="218" t="s">
        <v>51</v>
      </c>
      <c r="Y239" s="218" t="s">
        <v>51</v>
      </c>
      <c r="Z239" s="218" t="s">
        <v>51</v>
      </c>
      <c r="AA239" s="218" t="s">
        <v>51</v>
      </c>
      <c r="AB239" s="218" t="s">
        <v>51</v>
      </c>
      <c r="AC239" s="218" t="s">
        <v>51</v>
      </c>
      <c r="AD239" s="218" t="s">
        <v>51</v>
      </c>
      <c r="AE239" s="218" t="s">
        <v>51</v>
      </c>
      <c r="AF239" s="218" t="s">
        <v>51</v>
      </c>
      <c r="AG239" s="218" t="s">
        <v>51</v>
      </c>
      <c r="AH239" s="218" t="s">
        <v>51</v>
      </c>
      <c r="AI239" s="218" t="s">
        <v>51</v>
      </c>
      <c r="AJ239" s="218" t="s">
        <v>51</v>
      </c>
      <c r="AK239" s="218" t="s">
        <v>51</v>
      </c>
      <c r="AL239" s="218" t="s">
        <v>51</v>
      </c>
      <c r="AM239" s="218" t="s">
        <v>51</v>
      </c>
      <c r="AN239" s="218" t="s">
        <v>51</v>
      </c>
      <c r="AO239" s="218" t="s">
        <v>51</v>
      </c>
      <c r="AP239" s="218" t="s">
        <v>51</v>
      </c>
      <c r="AQ239" s="218" t="s">
        <v>51</v>
      </c>
      <c r="AR239" s="218" t="s">
        <v>51</v>
      </c>
      <c r="AS239" s="218" t="s">
        <v>51</v>
      </c>
      <c r="AT239" s="218" t="s">
        <v>51</v>
      </c>
      <c r="AU239" s="218" t="s">
        <v>51</v>
      </c>
      <c r="AV239" s="218" t="s">
        <v>51</v>
      </c>
      <c r="AW239" s="218" t="s">
        <v>51</v>
      </c>
      <c r="AX239" s="218" t="s">
        <v>51</v>
      </c>
      <c r="AY239" s="326"/>
      <c r="AZ239" s="230"/>
    </row>
    <row r="240" s="311" customFormat="1" ht="18" customHeight="1" spans="1:52">
      <c r="A240" s="329"/>
      <c r="B240" s="183"/>
      <c r="C240" s="210"/>
      <c r="D240" s="330">
        <f>SUM(D238:D239)</f>
        <v>0</v>
      </c>
      <c r="E240" s="330">
        <f t="shared" ref="E240:Q240" si="152">SUM(E238:E239)</f>
        <v>0</v>
      </c>
      <c r="F240" s="330">
        <f t="shared" si="152"/>
        <v>0</v>
      </c>
      <c r="G240" s="331">
        <f t="shared" si="152"/>
        <v>0</v>
      </c>
      <c r="H240" s="331">
        <f t="shared" si="152"/>
        <v>0</v>
      </c>
      <c r="I240" s="331">
        <f t="shared" si="152"/>
        <v>0</v>
      </c>
      <c r="J240" s="330">
        <f t="shared" si="152"/>
        <v>0</v>
      </c>
      <c r="K240" s="331">
        <f t="shared" si="152"/>
        <v>28</v>
      </c>
      <c r="L240" s="330">
        <f t="shared" si="152"/>
        <v>0</v>
      </c>
      <c r="M240" s="331">
        <f t="shared" si="152"/>
        <v>0</v>
      </c>
      <c r="N240" s="331">
        <f t="shared" si="152"/>
        <v>24</v>
      </c>
      <c r="O240" s="330">
        <f t="shared" si="152"/>
        <v>0</v>
      </c>
      <c r="P240" s="330">
        <f t="shared" si="152"/>
        <v>0</v>
      </c>
      <c r="Q240" s="330">
        <f t="shared" si="152"/>
        <v>0</v>
      </c>
      <c r="R240" s="231"/>
      <c r="S240" s="331">
        <f>SUM(S238:S239)</f>
        <v>25</v>
      </c>
      <c r="T240" s="330">
        <f t="shared" ref="S240:AX240" si="153">SUM(T238:T239)</f>
        <v>0</v>
      </c>
      <c r="U240" s="284">
        <f t="shared" si="153"/>
        <v>17</v>
      </c>
      <c r="V240" s="330">
        <f t="shared" si="153"/>
        <v>0</v>
      </c>
      <c r="W240" s="330">
        <f t="shared" si="153"/>
        <v>0</v>
      </c>
      <c r="X240" s="330">
        <f t="shared" si="153"/>
        <v>0</v>
      </c>
      <c r="Y240" s="330">
        <f t="shared" si="153"/>
        <v>0</v>
      </c>
      <c r="Z240" s="330">
        <f t="shared" si="153"/>
        <v>0</v>
      </c>
      <c r="AA240" s="330">
        <f t="shared" si="153"/>
        <v>0</v>
      </c>
      <c r="AB240" s="330">
        <f t="shared" si="153"/>
        <v>0</v>
      </c>
      <c r="AC240" s="330">
        <f t="shared" si="153"/>
        <v>0</v>
      </c>
      <c r="AD240" s="330">
        <f t="shared" si="153"/>
        <v>0</v>
      </c>
      <c r="AE240" s="330">
        <f t="shared" si="153"/>
        <v>0</v>
      </c>
      <c r="AF240" s="330">
        <f t="shared" si="153"/>
        <v>0</v>
      </c>
      <c r="AG240" s="330">
        <f t="shared" si="153"/>
        <v>0</v>
      </c>
      <c r="AH240" s="330">
        <f t="shared" si="153"/>
        <v>0</v>
      </c>
      <c r="AI240" s="330">
        <f t="shared" si="153"/>
        <v>0</v>
      </c>
      <c r="AJ240" s="330">
        <f t="shared" si="153"/>
        <v>0</v>
      </c>
      <c r="AK240" s="330">
        <f t="shared" si="153"/>
        <v>0</v>
      </c>
      <c r="AL240" s="330">
        <f t="shared" si="153"/>
        <v>0</v>
      </c>
      <c r="AM240" s="330">
        <f t="shared" si="153"/>
        <v>0</v>
      </c>
      <c r="AN240" s="330">
        <f t="shared" si="153"/>
        <v>0</v>
      </c>
      <c r="AO240" s="330">
        <f t="shared" si="153"/>
        <v>0</v>
      </c>
      <c r="AP240" s="330">
        <f t="shared" si="153"/>
        <v>0</v>
      </c>
      <c r="AQ240" s="330">
        <f t="shared" si="153"/>
        <v>0</v>
      </c>
      <c r="AR240" s="330">
        <f t="shared" si="153"/>
        <v>0</v>
      </c>
      <c r="AS240" s="330">
        <f t="shared" si="153"/>
        <v>0</v>
      </c>
      <c r="AT240" s="330">
        <f t="shared" si="153"/>
        <v>0</v>
      </c>
      <c r="AU240" s="330">
        <f t="shared" si="153"/>
        <v>0</v>
      </c>
      <c r="AV240" s="330">
        <f t="shared" si="153"/>
        <v>0</v>
      </c>
      <c r="AW240" s="330">
        <f t="shared" si="153"/>
        <v>0</v>
      </c>
      <c r="AX240" s="330">
        <f t="shared" si="153"/>
        <v>0</v>
      </c>
      <c r="AY240" s="210"/>
      <c r="AZ240" s="222"/>
    </row>
    <row r="241" ht="18" customHeight="1" spans="1:52">
      <c r="A241" s="191" t="s">
        <v>131</v>
      </c>
      <c r="B241" s="192"/>
      <c r="C241" s="224"/>
      <c r="D241" s="217"/>
      <c r="E241" s="187"/>
      <c r="F241" s="187"/>
      <c r="G241" s="183">
        <v>12</v>
      </c>
      <c r="H241" s="187"/>
      <c r="I241" s="187"/>
      <c r="J241" s="187"/>
      <c r="K241" s="187">
        <v>12</v>
      </c>
      <c r="L241" s="187"/>
      <c r="M241" s="187"/>
      <c r="N241" s="187"/>
      <c r="O241" s="187"/>
      <c r="P241" s="187"/>
      <c r="Q241" s="187"/>
      <c r="R241" s="276">
        <f>SUM(LARGE(D243:Q243,{1,2,3,4,5,6,7}))</f>
        <v>90</v>
      </c>
      <c r="S241" s="187">
        <v>36</v>
      </c>
      <c r="T241" s="187"/>
      <c r="U241" s="212">
        <v>12</v>
      </c>
      <c r="V241" s="218" t="s">
        <v>51</v>
      </c>
      <c r="W241" s="218" t="s">
        <v>51</v>
      </c>
      <c r="X241" s="218" t="s">
        <v>51</v>
      </c>
      <c r="Y241" s="218" t="s">
        <v>51</v>
      </c>
      <c r="Z241" s="218" t="s">
        <v>51</v>
      </c>
      <c r="AA241" s="218" t="s">
        <v>51</v>
      </c>
      <c r="AB241" s="218" t="s">
        <v>51</v>
      </c>
      <c r="AC241" s="218" t="s">
        <v>51</v>
      </c>
      <c r="AD241" s="218" t="s">
        <v>51</v>
      </c>
      <c r="AE241" s="218" t="s">
        <v>51</v>
      </c>
      <c r="AF241" s="218" t="s">
        <v>51</v>
      </c>
      <c r="AG241" s="218" t="s">
        <v>51</v>
      </c>
      <c r="AH241" s="218" t="s">
        <v>51</v>
      </c>
      <c r="AI241" s="218" t="s">
        <v>51</v>
      </c>
      <c r="AJ241" s="218" t="s">
        <v>51</v>
      </c>
      <c r="AK241" s="218"/>
      <c r="AL241" s="218" t="s">
        <v>51</v>
      </c>
      <c r="AM241" s="218">
        <v>64</v>
      </c>
      <c r="AN241" s="218" t="s">
        <v>51</v>
      </c>
      <c r="AO241" s="218">
        <v>22.6</v>
      </c>
      <c r="AP241" s="218" t="s">
        <v>51</v>
      </c>
      <c r="AQ241" s="218">
        <v>14</v>
      </c>
      <c r="AR241" s="218" t="s">
        <v>51</v>
      </c>
      <c r="AS241" s="218" t="s">
        <v>51</v>
      </c>
      <c r="AT241" s="218" t="s">
        <v>51</v>
      </c>
      <c r="AU241" s="218" t="s">
        <v>51</v>
      </c>
      <c r="AV241" s="218" t="s">
        <v>51</v>
      </c>
      <c r="AW241" s="218" t="s">
        <v>51</v>
      </c>
      <c r="AX241" s="218" t="s">
        <v>51</v>
      </c>
      <c r="AY241" s="326">
        <f>SUM(V243:AX243)</f>
        <v>152.6</v>
      </c>
      <c r="AZ241" s="230">
        <f>SUM(AY241,S243:U243,R241,B241:C243)</f>
        <v>379.1</v>
      </c>
    </row>
    <row r="242" s="311" customFormat="1" ht="18" customHeight="1" spans="1:52">
      <c r="A242" s="325"/>
      <c r="B242" s="199"/>
      <c r="C242" s="326"/>
      <c r="D242" s="327"/>
      <c r="E242" s="328"/>
      <c r="F242" s="220"/>
      <c r="G242" s="187">
        <v>64</v>
      </c>
      <c r="H242" s="187"/>
      <c r="I242" s="183"/>
      <c r="J242" s="328"/>
      <c r="K242" s="187">
        <v>2</v>
      </c>
      <c r="L242" s="220"/>
      <c r="M242" s="187"/>
      <c r="N242" s="183"/>
      <c r="O242" s="220"/>
      <c r="P242" s="220"/>
      <c r="Q242" s="220"/>
      <c r="R242" s="276"/>
      <c r="S242" s="183">
        <f>15+58.5</f>
        <v>73.5</v>
      </c>
      <c r="T242" s="328"/>
      <c r="U242" s="212">
        <v>15</v>
      </c>
      <c r="V242" s="218" t="s">
        <v>51</v>
      </c>
      <c r="W242" s="218" t="s">
        <v>51</v>
      </c>
      <c r="X242" s="218" t="s">
        <v>51</v>
      </c>
      <c r="Y242" s="218" t="s">
        <v>51</v>
      </c>
      <c r="Z242" s="218" t="s">
        <v>51</v>
      </c>
      <c r="AA242" s="218" t="s">
        <v>51</v>
      </c>
      <c r="AB242" s="218" t="s">
        <v>51</v>
      </c>
      <c r="AC242" s="218" t="s">
        <v>51</v>
      </c>
      <c r="AD242" s="218" t="s">
        <v>51</v>
      </c>
      <c r="AE242" s="218" t="s">
        <v>51</v>
      </c>
      <c r="AF242" s="218" t="s">
        <v>51</v>
      </c>
      <c r="AG242" s="218" t="s">
        <v>51</v>
      </c>
      <c r="AH242" s="218" t="s">
        <v>51</v>
      </c>
      <c r="AI242" s="218" t="s">
        <v>51</v>
      </c>
      <c r="AJ242" s="218" t="s">
        <v>51</v>
      </c>
      <c r="AK242" s="218"/>
      <c r="AL242" s="218" t="s">
        <v>51</v>
      </c>
      <c r="AM242" s="218">
        <v>16</v>
      </c>
      <c r="AN242" s="218" t="s">
        <v>51</v>
      </c>
      <c r="AO242" s="218">
        <v>20</v>
      </c>
      <c r="AP242" s="218" t="s">
        <v>51</v>
      </c>
      <c r="AQ242" s="218">
        <v>16</v>
      </c>
      <c r="AR242" s="218" t="s">
        <v>51</v>
      </c>
      <c r="AS242" s="218" t="s">
        <v>51</v>
      </c>
      <c r="AT242" s="218" t="s">
        <v>51</v>
      </c>
      <c r="AU242" s="218" t="s">
        <v>51</v>
      </c>
      <c r="AV242" s="218" t="s">
        <v>51</v>
      </c>
      <c r="AW242" s="218" t="s">
        <v>51</v>
      </c>
      <c r="AX242" s="218" t="s">
        <v>51</v>
      </c>
      <c r="AY242" s="326"/>
      <c r="AZ242" s="230"/>
    </row>
    <row r="243" s="311" customFormat="1" ht="18" customHeight="1" spans="1:52">
      <c r="A243" s="329"/>
      <c r="B243" s="183"/>
      <c r="C243" s="210"/>
      <c r="D243" s="330">
        <f>SUM(D241:D242)</f>
        <v>0</v>
      </c>
      <c r="E243" s="330">
        <f t="shared" ref="E243:Q243" si="154">SUM(E241:E242)</f>
        <v>0</v>
      </c>
      <c r="F243" s="330">
        <f t="shared" si="154"/>
        <v>0</v>
      </c>
      <c r="G243" s="331">
        <f t="shared" si="154"/>
        <v>76</v>
      </c>
      <c r="H243" s="331">
        <f t="shared" si="154"/>
        <v>0</v>
      </c>
      <c r="I243" s="331">
        <f t="shared" si="154"/>
        <v>0</v>
      </c>
      <c r="J243" s="330">
        <f t="shared" si="154"/>
        <v>0</v>
      </c>
      <c r="K243" s="331">
        <f t="shared" si="154"/>
        <v>14</v>
      </c>
      <c r="L243" s="330">
        <f t="shared" si="154"/>
        <v>0</v>
      </c>
      <c r="M243" s="331">
        <f t="shared" si="154"/>
        <v>0</v>
      </c>
      <c r="N243" s="331">
        <f t="shared" si="154"/>
        <v>0</v>
      </c>
      <c r="O243" s="330">
        <f t="shared" si="154"/>
        <v>0</v>
      </c>
      <c r="P243" s="330">
        <f t="shared" si="154"/>
        <v>0</v>
      </c>
      <c r="Q243" s="330">
        <f t="shared" si="154"/>
        <v>0</v>
      </c>
      <c r="R243" s="231"/>
      <c r="S243" s="331">
        <f>SUM(S241:S242)</f>
        <v>109.5</v>
      </c>
      <c r="T243" s="330">
        <f t="shared" ref="S243:AX243" si="155">SUM(T241:T242)</f>
        <v>0</v>
      </c>
      <c r="U243" s="284">
        <f t="shared" si="155"/>
        <v>27</v>
      </c>
      <c r="V243" s="330">
        <f t="shared" si="155"/>
        <v>0</v>
      </c>
      <c r="W243" s="330">
        <f t="shared" si="155"/>
        <v>0</v>
      </c>
      <c r="X243" s="330">
        <f t="shared" si="155"/>
        <v>0</v>
      </c>
      <c r="Y243" s="330">
        <f t="shared" si="155"/>
        <v>0</v>
      </c>
      <c r="Z243" s="330">
        <f t="shared" si="155"/>
        <v>0</v>
      </c>
      <c r="AA243" s="330">
        <f t="shared" si="155"/>
        <v>0</v>
      </c>
      <c r="AB243" s="330">
        <f t="shared" si="155"/>
        <v>0</v>
      </c>
      <c r="AC243" s="330">
        <f t="shared" si="155"/>
        <v>0</v>
      </c>
      <c r="AD243" s="330">
        <f t="shared" si="155"/>
        <v>0</v>
      </c>
      <c r="AE243" s="330">
        <f t="shared" si="155"/>
        <v>0</v>
      </c>
      <c r="AF243" s="330">
        <f t="shared" si="155"/>
        <v>0</v>
      </c>
      <c r="AG243" s="330">
        <f t="shared" si="155"/>
        <v>0</v>
      </c>
      <c r="AH243" s="330">
        <f t="shared" si="155"/>
        <v>0</v>
      </c>
      <c r="AI243" s="330">
        <f t="shared" si="155"/>
        <v>0</v>
      </c>
      <c r="AJ243" s="330">
        <f t="shared" si="155"/>
        <v>0</v>
      </c>
      <c r="AK243" s="330">
        <f t="shared" si="155"/>
        <v>0</v>
      </c>
      <c r="AL243" s="330">
        <f t="shared" si="155"/>
        <v>0</v>
      </c>
      <c r="AM243" s="330">
        <f t="shared" si="155"/>
        <v>80</v>
      </c>
      <c r="AN243" s="330">
        <f t="shared" si="155"/>
        <v>0</v>
      </c>
      <c r="AO243" s="330">
        <f t="shared" si="155"/>
        <v>42.6</v>
      </c>
      <c r="AP243" s="330">
        <f t="shared" si="155"/>
        <v>0</v>
      </c>
      <c r="AQ243" s="330">
        <f t="shared" si="155"/>
        <v>30</v>
      </c>
      <c r="AR243" s="330">
        <f t="shared" si="155"/>
        <v>0</v>
      </c>
      <c r="AS243" s="330">
        <f t="shared" si="155"/>
        <v>0</v>
      </c>
      <c r="AT243" s="330">
        <f t="shared" si="155"/>
        <v>0</v>
      </c>
      <c r="AU243" s="330">
        <f t="shared" si="155"/>
        <v>0</v>
      </c>
      <c r="AV243" s="330">
        <f t="shared" si="155"/>
        <v>0</v>
      </c>
      <c r="AW243" s="330">
        <f t="shared" si="155"/>
        <v>0</v>
      </c>
      <c r="AX243" s="330">
        <f t="shared" si="155"/>
        <v>0</v>
      </c>
      <c r="AY243" s="210"/>
      <c r="AZ243" s="222"/>
    </row>
    <row r="244" ht="18" customHeight="1" spans="1:52">
      <c r="A244" s="191" t="s">
        <v>132</v>
      </c>
      <c r="B244" s="192"/>
      <c r="C244" s="224"/>
      <c r="D244" s="217"/>
      <c r="E244" s="187"/>
      <c r="F244" s="187"/>
      <c r="G244" s="183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276">
        <f>SUM(LARGE(D246:Q246,{1,2,3,4,5,6,7}))</f>
        <v>0</v>
      </c>
      <c r="S244" s="187"/>
      <c r="T244" s="187"/>
      <c r="U244" s="212"/>
      <c r="V244" s="218" t="s">
        <v>51</v>
      </c>
      <c r="W244" s="218" t="s">
        <v>51</v>
      </c>
      <c r="X244" s="218" t="s">
        <v>51</v>
      </c>
      <c r="Y244" s="218" t="s">
        <v>51</v>
      </c>
      <c r="Z244" s="218" t="s">
        <v>51</v>
      </c>
      <c r="AA244" s="218" t="s">
        <v>51</v>
      </c>
      <c r="AB244" s="218" t="s">
        <v>51</v>
      </c>
      <c r="AC244" s="218" t="s">
        <v>51</v>
      </c>
      <c r="AD244" s="218" t="s">
        <v>51</v>
      </c>
      <c r="AE244" s="218" t="s">
        <v>51</v>
      </c>
      <c r="AF244" s="218" t="s">
        <v>51</v>
      </c>
      <c r="AG244" s="218" t="s">
        <v>51</v>
      </c>
      <c r="AH244" s="218" t="s">
        <v>51</v>
      </c>
      <c r="AI244" s="218" t="s">
        <v>51</v>
      </c>
      <c r="AJ244" s="218" t="s">
        <v>51</v>
      </c>
      <c r="AK244" s="218" t="s">
        <v>51</v>
      </c>
      <c r="AL244" s="218" t="s">
        <v>51</v>
      </c>
      <c r="AM244" s="218" t="s">
        <v>51</v>
      </c>
      <c r="AN244" s="218" t="s">
        <v>51</v>
      </c>
      <c r="AO244" s="218" t="s">
        <v>51</v>
      </c>
      <c r="AP244" s="218" t="s">
        <v>51</v>
      </c>
      <c r="AQ244" s="218" t="s">
        <v>51</v>
      </c>
      <c r="AR244" s="218" t="s">
        <v>51</v>
      </c>
      <c r="AS244" s="218" t="s">
        <v>51</v>
      </c>
      <c r="AT244" s="218" t="s">
        <v>51</v>
      </c>
      <c r="AU244" s="218" t="s">
        <v>51</v>
      </c>
      <c r="AV244" s="218" t="s">
        <v>51</v>
      </c>
      <c r="AW244" s="218" t="s">
        <v>51</v>
      </c>
      <c r="AX244" s="218" t="s">
        <v>51</v>
      </c>
      <c r="AY244" s="326">
        <f>SUM(V246:AX246)</f>
        <v>0</v>
      </c>
      <c r="AZ244" s="230">
        <f>SUM(AY244,S246:U246,R244,B244:C246)</f>
        <v>0</v>
      </c>
    </row>
    <row r="245" s="311" customFormat="1" ht="18" customHeight="1" spans="1:52">
      <c r="A245" s="325"/>
      <c r="B245" s="199"/>
      <c r="C245" s="326"/>
      <c r="D245" s="327"/>
      <c r="E245" s="328"/>
      <c r="F245" s="220"/>
      <c r="G245" s="187"/>
      <c r="H245" s="187"/>
      <c r="I245" s="183"/>
      <c r="J245" s="328"/>
      <c r="K245" s="187"/>
      <c r="L245" s="220"/>
      <c r="M245" s="187"/>
      <c r="N245" s="183"/>
      <c r="O245" s="220"/>
      <c r="P245" s="220"/>
      <c r="Q245" s="220"/>
      <c r="R245" s="276"/>
      <c r="S245" s="183"/>
      <c r="T245" s="328"/>
      <c r="U245" s="212"/>
      <c r="V245" s="218" t="s">
        <v>51</v>
      </c>
      <c r="W245" s="218" t="s">
        <v>51</v>
      </c>
      <c r="X245" s="218" t="s">
        <v>51</v>
      </c>
      <c r="Y245" s="218" t="s">
        <v>51</v>
      </c>
      <c r="Z245" s="218" t="s">
        <v>51</v>
      </c>
      <c r="AA245" s="218" t="s">
        <v>51</v>
      </c>
      <c r="AB245" s="218" t="s">
        <v>51</v>
      </c>
      <c r="AC245" s="218" t="s">
        <v>51</v>
      </c>
      <c r="AD245" s="218" t="s">
        <v>51</v>
      </c>
      <c r="AE245" s="218" t="s">
        <v>51</v>
      </c>
      <c r="AF245" s="218" t="s">
        <v>51</v>
      </c>
      <c r="AG245" s="218" t="s">
        <v>51</v>
      </c>
      <c r="AH245" s="218" t="s">
        <v>51</v>
      </c>
      <c r="AI245" s="218" t="s">
        <v>51</v>
      </c>
      <c r="AJ245" s="218" t="s">
        <v>51</v>
      </c>
      <c r="AK245" s="218" t="s">
        <v>51</v>
      </c>
      <c r="AL245" s="218" t="s">
        <v>51</v>
      </c>
      <c r="AM245" s="218" t="s">
        <v>51</v>
      </c>
      <c r="AN245" s="218" t="s">
        <v>51</v>
      </c>
      <c r="AO245" s="218" t="s">
        <v>51</v>
      </c>
      <c r="AP245" s="218" t="s">
        <v>51</v>
      </c>
      <c r="AQ245" s="218" t="s">
        <v>51</v>
      </c>
      <c r="AR245" s="218" t="s">
        <v>51</v>
      </c>
      <c r="AS245" s="218" t="s">
        <v>51</v>
      </c>
      <c r="AT245" s="218" t="s">
        <v>51</v>
      </c>
      <c r="AU245" s="218" t="s">
        <v>51</v>
      </c>
      <c r="AV245" s="218" t="s">
        <v>51</v>
      </c>
      <c r="AW245" s="218" t="s">
        <v>51</v>
      </c>
      <c r="AX245" s="218" t="s">
        <v>51</v>
      </c>
      <c r="AY245" s="326"/>
      <c r="AZ245" s="230"/>
    </row>
    <row r="246" s="311" customFormat="1" ht="18" customHeight="1" spans="1:52">
      <c r="A246" s="329"/>
      <c r="B246" s="183"/>
      <c r="C246" s="210"/>
      <c r="D246" s="330">
        <f>SUM(D244:D245)</f>
        <v>0</v>
      </c>
      <c r="E246" s="330">
        <f t="shared" ref="E246:Q246" si="156">SUM(E244:E245)</f>
        <v>0</v>
      </c>
      <c r="F246" s="330">
        <f t="shared" si="156"/>
        <v>0</v>
      </c>
      <c r="G246" s="331">
        <f t="shared" si="156"/>
        <v>0</v>
      </c>
      <c r="H246" s="331">
        <f t="shared" si="156"/>
        <v>0</v>
      </c>
      <c r="I246" s="331">
        <f t="shared" si="156"/>
        <v>0</v>
      </c>
      <c r="J246" s="330">
        <f t="shared" si="156"/>
        <v>0</v>
      </c>
      <c r="K246" s="331">
        <f t="shared" si="156"/>
        <v>0</v>
      </c>
      <c r="L246" s="330">
        <f t="shared" si="156"/>
        <v>0</v>
      </c>
      <c r="M246" s="331">
        <f t="shared" si="156"/>
        <v>0</v>
      </c>
      <c r="N246" s="331">
        <f t="shared" si="156"/>
        <v>0</v>
      </c>
      <c r="O246" s="330">
        <f t="shared" si="156"/>
        <v>0</v>
      </c>
      <c r="P246" s="330">
        <f t="shared" si="156"/>
        <v>0</v>
      </c>
      <c r="Q246" s="330">
        <f t="shared" si="156"/>
        <v>0</v>
      </c>
      <c r="R246" s="231"/>
      <c r="S246" s="331">
        <f>SUM(S244:S245)</f>
        <v>0</v>
      </c>
      <c r="T246" s="330">
        <f t="shared" ref="S246:AX246" si="157">SUM(T244:T245)</f>
        <v>0</v>
      </c>
      <c r="U246" s="284">
        <f t="shared" si="157"/>
        <v>0</v>
      </c>
      <c r="V246" s="330">
        <f t="shared" si="157"/>
        <v>0</v>
      </c>
      <c r="W246" s="330">
        <f t="shared" si="157"/>
        <v>0</v>
      </c>
      <c r="X246" s="330">
        <f t="shared" si="157"/>
        <v>0</v>
      </c>
      <c r="Y246" s="330">
        <f t="shared" si="157"/>
        <v>0</v>
      </c>
      <c r="Z246" s="330">
        <f t="shared" si="157"/>
        <v>0</v>
      </c>
      <c r="AA246" s="330">
        <f t="shared" si="157"/>
        <v>0</v>
      </c>
      <c r="AB246" s="330">
        <f t="shared" si="157"/>
        <v>0</v>
      </c>
      <c r="AC246" s="330">
        <f t="shared" si="157"/>
        <v>0</v>
      </c>
      <c r="AD246" s="330">
        <f t="shared" si="157"/>
        <v>0</v>
      </c>
      <c r="AE246" s="330">
        <f t="shared" si="157"/>
        <v>0</v>
      </c>
      <c r="AF246" s="330">
        <f t="shared" si="157"/>
        <v>0</v>
      </c>
      <c r="AG246" s="330">
        <f t="shared" si="157"/>
        <v>0</v>
      </c>
      <c r="AH246" s="330">
        <f t="shared" si="157"/>
        <v>0</v>
      </c>
      <c r="AI246" s="330">
        <f t="shared" si="157"/>
        <v>0</v>
      </c>
      <c r="AJ246" s="330">
        <f t="shared" si="157"/>
        <v>0</v>
      </c>
      <c r="AK246" s="330">
        <f t="shared" si="157"/>
        <v>0</v>
      </c>
      <c r="AL246" s="330">
        <f t="shared" si="157"/>
        <v>0</v>
      </c>
      <c r="AM246" s="330">
        <f t="shared" si="157"/>
        <v>0</v>
      </c>
      <c r="AN246" s="330">
        <f t="shared" si="157"/>
        <v>0</v>
      </c>
      <c r="AO246" s="330">
        <f t="shared" si="157"/>
        <v>0</v>
      </c>
      <c r="AP246" s="330">
        <f t="shared" si="157"/>
        <v>0</v>
      </c>
      <c r="AQ246" s="330">
        <f t="shared" si="157"/>
        <v>0</v>
      </c>
      <c r="AR246" s="330">
        <f t="shared" si="157"/>
        <v>0</v>
      </c>
      <c r="AS246" s="330">
        <f t="shared" si="157"/>
        <v>0</v>
      </c>
      <c r="AT246" s="330">
        <f t="shared" si="157"/>
        <v>0</v>
      </c>
      <c r="AU246" s="330">
        <f t="shared" si="157"/>
        <v>0</v>
      </c>
      <c r="AV246" s="330">
        <f t="shared" si="157"/>
        <v>0</v>
      </c>
      <c r="AW246" s="330">
        <f t="shared" si="157"/>
        <v>0</v>
      </c>
      <c r="AX246" s="330">
        <f t="shared" si="157"/>
        <v>0</v>
      </c>
      <c r="AY246" s="210"/>
      <c r="AZ246" s="222"/>
    </row>
    <row r="247" ht="18" customHeight="1" spans="1:52">
      <c r="A247" s="191" t="s">
        <v>133</v>
      </c>
      <c r="B247" s="192"/>
      <c r="C247" s="224"/>
      <c r="D247" s="217"/>
      <c r="E247" s="187"/>
      <c r="F247" s="187"/>
      <c r="G247" s="183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276">
        <f>SUM(LARGE(D249:Q249,{1,2,3,4,5,6,7}))</f>
        <v>0</v>
      </c>
      <c r="S247" s="187"/>
      <c r="T247" s="187"/>
      <c r="U247" s="212">
        <v>12</v>
      </c>
      <c r="V247" s="218" t="s">
        <v>51</v>
      </c>
      <c r="W247" s="218" t="s">
        <v>51</v>
      </c>
      <c r="X247" s="218" t="s">
        <v>51</v>
      </c>
      <c r="Y247" s="218" t="s">
        <v>51</v>
      </c>
      <c r="Z247" s="218" t="s">
        <v>51</v>
      </c>
      <c r="AA247" s="218" t="s">
        <v>51</v>
      </c>
      <c r="AB247" s="218" t="s">
        <v>51</v>
      </c>
      <c r="AC247" s="218" t="s">
        <v>51</v>
      </c>
      <c r="AD247" s="218" t="s">
        <v>51</v>
      </c>
      <c r="AE247" s="218" t="s">
        <v>51</v>
      </c>
      <c r="AF247" s="218" t="s">
        <v>51</v>
      </c>
      <c r="AG247" s="218" t="s">
        <v>51</v>
      </c>
      <c r="AH247" s="218" t="s">
        <v>51</v>
      </c>
      <c r="AI247" s="218" t="s">
        <v>51</v>
      </c>
      <c r="AJ247" s="218" t="s">
        <v>51</v>
      </c>
      <c r="AK247" s="218" t="s">
        <v>51</v>
      </c>
      <c r="AL247" s="218" t="s">
        <v>51</v>
      </c>
      <c r="AM247" s="218" t="s">
        <v>51</v>
      </c>
      <c r="AN247" s="218" t="s">
        <v>51</v>
      </c>
      <c r="AO247" s="218" t="s">
        <v>51</v>
      </c>
      <c r="AP247" s="218" t="s">
        <v>51</v>
      </c>
      <c r="AQ247" s="218" t="s">
        <v>51</v>
      </c>
      <c r="AR247" s="218" t="s">
        <v>51</v>
      </c>
      <c r="AS247" s="218" t="s">
        <v>51</v>
      </c>
      <c r="AT247" s="218" t="s">
        <v>51</v>
      </c>
      <c r="AU247" s="218" t="s">
        <v>51</v>
      </c>
      <c r="AV247" s="218" t="s">
        <v>51</v>
      </c>
      <c r="AW247" s="218" t="s">
        <v>51</v>
      </c>
      <c r="AX247" s="218" t="s">
        <v>51</v>
      </c>
      <c r="AY247" s="326">
        <f>SUM(V249:AX249)</f>
        <v>0</v>
      </c>
      <c r="AZ247" s="230">
        <f>SUM(AY247,S249:U249,R247,B247:C249)</f>
        <v>17</v>
      </c>
    </row>
    <row r="248" s="311" customFormat="1" ht="18" customHeight="1" spans="1:52">
      <c r="A248" s="325"/>
      <c r="B248" s="199"/>
      <c r="C248" s="326"/>
      <c r="D248" s="327"/>
      <c r="E248" s="328"/>
      <c r="F248" s="220"/>
      <c r="G248" s="187"/>
      <c r="H248" s="187"/>
      <c r="I248" s="183"/>
      <c r="J248" s="328"/>
      <c r="K248" s="187"/>
      <c r="L248" s="220"/>
      <c r="M248" s="187"/>
      <c r="N248" s="183"/>
      <c r="O248" s="220"/>
      <c r="P248" s="220"/>
      <c r="Q248" s="220"/>
      <c r="R248" s="276"/>
      <c r="S248" s="183"/>
      <c r="T248" s="328"/>
      <c r="U248" s="212">
        <v>5</v>
      </c>
      <c r="V248" s="218" t="s">
        <v>51</v>
      </c>
      <c r="W248" s="218" t="s">
        <v>51</v>
      </c>
      <c r="X248" s="218" t="s">
        <v>51</v>
      </c>
      <c r="Y248" s="218" t="s">
        <v>51</v>
      </c>
      <c r="Z248" s="218" t="s">
        <v>51</v>
      </c>
      <c r="AA248" s="218" t="s">
        <v>51</v>
      </c>
      <c r="AB248" s="218" t="s">
        <v>51</v>
      </c>
      <c r="AC248" s="218" t="s">
        <v>51</v>
      </c>
      <c r="AD248" s="218" t="s">
        <v>51</v>
      </c>
      <c r="AE248" s="218" t="s">
        <v>51</v>
      </c>
      <c r="AF248" s="218" t="s">
        <v>51</v>
      </c>
      <c r="AG248" s="218" t="s">
        <v>51</v>
      </c>
      <c r="AH248" s="218" t="s">
        <v>51</v>
      </c>
      <c r="AI248" s="218" t="s">
        <v>51</v>
      </c>
      <c r="AJ248" s="218" t="s">
        <v>51</v>
      </c>
      <c r="AK248" s="218" t="s">
        <v>51</v>
      </c>
      <c r="AL248" s="218" t="s">
        <v>51</v>
      </c>
      <c r="AM248" s="218" t="s">
        <v>51</v>
      </c>
      <c r="AN248" s="218" t="s">
        <v>51</v>
      </c>
      <c r="AO248" s="218" t="s">
        <v>51</v>
      </c>
      <c r="AP248" s="218" t="s">
        <v>51</v>
      </c>
      <c r="AQ248" s="218" t="s">
        <v>51</v>
      </c>
      <c r="AR248" s="218" t="s">
        <v>51</v>
      </c>
      <c r="AS248" s="218" t="s">
        <v>51</v>
      </c>
      <c r="AT248" s="218" t="s">
        <v>51</v>
      </c>
      <c r="AU248" s="218" t="s">
        <v>51</v>
      </c>
      <c r="AV248" s="218" t="s">
        <v>51</v>
      </c>
      <c r="AW248" s="218" t="s">
        <v>51</v>
      </c>
      <c r="AX248" s="218" t="s">
        <v>51</v>
      </c>
      <c r="AY248" s="326"/>
      <c r="AZ248" s="230"/>
    </row>
    <row r="249" s="311" customFormat="1" ht="18" customHeight="1" spans="1:52">
      <c r="A249" s="329"/>
      <c r="B249" s="183"/>
      <c r="C249" s="210"/>
      <c r="D249" s="330">
        <f>SUM(D247:D248)</f>
        <v>0</v>
      </c>
      <c r="E249" s="330">
        <f t="shared" ref="E249:Q249" si="158">SUM(E247:E248)</f>
        <v>0</v>
      </c>
      <c r="F249" s="330">
        <f t="shared" si="158"/>
        <v>0</v>
      </c>
      <c r="G249" s="331">
        <f t="shared" si="158"/>
        <v>0</v>
      </c>
      <c r="H249" s="331">
        <f t="shared" si="158"/>
        <v>0</v>
      </c>
      <c r="I249" s="331">
        <f t="shared" si="158"/>
        <v>0</v>
      </c>
      <c r="J249" s="330">
        <f t="shared" si="158"/>
        <v>0</v>
      </c>
      <c r="K249" s="331">
        <f t="shared" si="158"/>
        <v>0</v>
      </c>
      <c r="L249" s="330">
        <f t="shared" si="158"/>
        <v>0</v>
      </c>
      <c r="M249" s="331">
        <f t="shared" si="158"/>
        <v>0</v>
      </c>
      <c r="N249" s="331">
        <f t="shared" si="158"/>
        <v>0</v>
      </c>
      <c r="O249" s="330">
        <f t="shared" si="158"/>
        <v>0</v>
      </c>
      <c r="P249" s="330">
        <f t="shared" si="158"/>
        <v>0</v>
      </c>
      <c r="Q249" s="330">
        <f t="shared" si="158"/>
        <v>0</v>
      </c>
      <c r="R249" s="231"/>
      <c r="S249" s="331">
        <f>SUM(S247:S248)</f>
        <v>0</v>
      </c>
      <c r="T249" s="330">
        <f t="shared" ref="S249:AX249" si="159">SUM(T247:T248)</f>
        <v>0</v>
      </c>
      <c r="U249" s="284">
        <f t="shared" si="159"/>
        <v>17</v>
      </c>
      <c r="V249" s="330">
        <f t="shared" si="159"/>
        <v>0</v>
      </c>
      <c r="W249" s="330">
        <f t="shared" si="159"/>
        <v>0</v>
      </c>
      <c r="X249" s="330">
        <f t="shared" si="159"/>
        <v>0</v>
      </c>
      <c r="Y249" s="330">
        <f t="shared" si="159"/>
        <v>0</v>
      </c>
      <c r="Z249" s="330">
        <f t="shared" si="159"/>
        <v>0</v>
      </c>
      <c r="AA249" s="330">
        <f t="shared" si="159"/>
        <v>0</v>
      </c>
      <c r="AB249" s="330">
        <f t="shared" si="159"/>
        <v>0</v>
      </c>
      <c r="AC249" s="330">
        <f t="shared" si="159"/>
        <v>0</v>
      </c>
      <c r="AD249" s="330">
        <f t="shared" si="159"/>
        <v>0</v>
      </c>
      <c r="AE249" s="330">
        <f t="shared" si="159"/>
        <v>0</v>
      </c>
      <c r="AF249" s="330">
        <f t="shared" si="159"/>
        <v>0</v>
      </c>
      <c r="AG249" s="330">
        <f t="shared" si="159"/>
        <v>0</v>
      </c>
      <c r="AH249" s="330">
        <f t="shared" si="159"/>
        <v>0</v>
      </c>
      <c r="AI249" s="330">
        <f t="shared" si="159"/>
        <v>0</v>
      </c>
      <c r="AJ249" s="330">
        <f t="shared" si="159"/>
        <v>0</v>
      </c>
      <c r="AK249" s="330">
        <f t="shared" si="159"/>
        <v>0</v>
      </c>
      <c r="AL249" s="330">
        <f t="shared" si="159"/>
        <v>0</v>
      </c>
      <c r="AM249" s="330">
        <f t="shared" si="159"/>
        <v>0</v>
      </c>
      <c r="AN249" s="330">
        <f t="shared" si="159"/>
        <v>0</v>
      </c>
      <c r="AO249" s="330">
        <f t="shared" si="159"/>
        <v>0</v>
      </c>
      <c r="AP249" s="330">
        <f t="shared" si="159"/>
        <v>0</v>
      </c>
      <c r="AQ249" s="330">
        <f t="shared" si="159"/>
        <v>0</v>
      </c>
      <c r="AR249" s="330">
        <f t="shared" si="159"/>
        <v>0</v>
      </c>
      <c r="AS249" s="330">
        <f t="shared" si="159"/>
        <v>0</v>
      </c>
      <c r="AT249" s="330">
        <f t="shared" si="159"/>
        <v>0</v>
      </c>
      <c r="AU249" s="330">
        <f t="shared" si="159"/>
        <v>0</v>
      </c>
      <c r="AV249" s="330">
        <f t="shared" si="159"/>
        <v>0</v>
      </c>
      <c r="AW249" s="330">
        <f t="shared" si="159"/>
        <v>0</v>
      </c>
      <c r="AX249" s="330">
        <f t="shared" si="159"/>
        <v>0</v>
      </c>
      <c r="AY249" s="210"/>
      <c r="AZ249" s="222"/>
    </row>
    <row r="250" ht="18" customHeight="1" spans="1:52">
      <c r="A250" s="191" t="s">
        <v>134</v>
      </c>
      <c r="B250" s="192"/>
      <c r="C250" s="224"/>
      <c r="D250" s="217"/>
      <c r="E250" s="187"/>
      <c r="F250" s="187"/>
      <c r="G250" s="183">
        <v>6</v>
      </c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276">
        <f>SUM(LARGE(D252:Q252,{1,2,3,4,5,6,7}))</f>
        <v>27</v>
      </c>
      <c r="S250" s="187">
        <v>18</v>
      </c>
      <c r="T250" s="187"/>
      <c r="U250" s="212">
        <v>12</v>
      </c>
      <c r="V250" s="218" t="s">
        <v>51</v>
      </c>
      <c r="W250" s="218" t="s">
        <v>51</v>
      </c>
      <c r="X250" s="218" t="s">
        <v>51</v>
      </c>
      <c r="Y250" s="218" t="s">
        <v>51</v>
      </c>
      <c r="Z250" s="218" t="s">
        <v>51</v>
      </c>
      <c r="AA250" s="218" t="s">
        <v>51</v>
      </c>
      <c r="AB250" s="218" t="s">
        <v>51</v>
      </c>
      <c r="AC250" s="218" t="s">
        <v>51</v>
      </c>
      <c r="AD250" s="218" t="s">
        <v>51</v>
      </c>
      <c r="AE250" s="218" t="s">
        <v>51</v>
      </c>
      <c r="AF250" s="218" t="s">
        <v>51</v>
      </c>
      <c r="AG250" s="218" t="s">
        <v>51</v>
      </c>
      <c r="AH250" s="218" t="s">
        <v>51</v>
      </c>
      <c r="AI250" s="218" t="s">
        <v>51</v>
      </c>
      <c r="AJ250" s="218" t="s">
        <v>51</v>
      </c>
      <c r="AK250" s="218" t="s">
        <v>51</v>
      </c>
      <c r="AL250" s="218" t="s">
        <v>51</v>
      </c>
      <c r="AM250" s="218" t="s">
        <v>51</v>
      </c>
      <c r="AN250" s="218" t="s">
        <v>51</v>
      </c>
      <c r="AO250" s="218" t="s">
        <v>51</v>
      </c>
      <c r="AP250" s="218" t="s">
        <v>51</v>
      </c>
      <c r="AQ250" s="218" t="s">
        <v>51</v>
      </c>
      <c r="AR250" s="218" t="s">
        <v>51</v>
      </c>
      <c r="AS250" s="218" t="s">
        <v>51</v>
      </c>
      <c r="AT250" s="218" t="s">
        <v>51</v>
      </c>
      <c r="AU250" s="218" t="s">
        <v>51</v>
      </c>
      <c r="AV250" s="218" t="s">
        <v>51</v>
      </c>
      <c r="AW250" s="218" t="s">
        <v>51</v>
      </c>
      <c r="AX250" s="218" t="s">
        <v>51</v>
      </c>
      <c r="AY250" s="326">
        <f>SUM(V252:AX252)</f>
        <v>0</v>
      </c>
      <c r="AZ250" s="230">
        <f>SUM(AY250,S252:U252,R250,B250:C252)</f>
        <v>76.5</v>
      </c>
    </row>
    <row r="251" s="311" customFormat="1" ht="18" customHeight="1" spans="1:52">
      <c r="A251" s="325"/>
      <c r="B251" s="199"/>
      <c r="C251" s="326"/>
      <c r="D251" s="327"/>
      <c r="E251" s="328"/>
      <c r="F251" s="220"/>
      <c r="G251" s="187">
        <v>21</v>
      </c>
      <c r="H251" s="187"/>
      <c r="I251" s="183"/>
      <c r="J251" s="328"/>
      <c r="K251" s="187"/>
      <c r="L251" s="220"/>
      <c r="M251" s="187"/>
      <c r="N251" s="183"/>
      <c r="O251" s="220"/>
      <c r="P251" s="220"/>
      <c r="Q251" s="220"/>
      <c r="R251" s="276"/>
      <c r="S251" s="183">
        <v>9.5</v>
      </c>
      <c r="T251" s="328"/>
      <c r="U251" s="212">
        <v>10</v>
      </c>
      <c r="V251" s="218" t="s">
        <v>51</v>
      </c>
      <c r="W251" s="218" t="s">
        <v>51</v>
      </c>
      <c r="X251" s="218" t="s">
        <v>51</v>
      </c>
      <c r="Y251" s="218" t="s">
        <v>51</v>
      </c>
      <c r="Z251" s="218" t="s">
        <v>51</v>
      </c>
      <c r="AA251" s="218" t="s">
        <v>51</v>
      </c>
      <c r="AB251" s="218" t="s">
        <v>51</v>
      </c>
      <c r="AC251" s="218" t="s">
        <v>51</v>
      </c>
      <c r="AD251" s="218" t="s">
        <v>51</v>
      </c>
      <c r="AE251" s="218" t="s">
        <v>51</v>
      </c>
      <c r="AF251" s="218" t="s">
        <v>51</v>
      </c>
      <c r="AG251" s="218" t="s">
        <v>51</v>
      </c>
      <c r="AH251" s="218" t="s">
        <v>51</v>
      </c>
      <c r="AI251" s="218" t="s">
        <v>51</v>
      </c>
      <c r="AJ251" s="218" t="s">
        <v>51</v>
      </c>
      <c r="AK251" s="218" t="s">
        <v>51</v>
      </c>
      <c r="AL251" s="218" t="s">
        <v>51</v>
      </c>
      <c r="AM251" s="218" t="s">
        <v>51</v>
      </c>
      <c r="AN251" s="218" t="s">
        <v>51</v>
      </c>
      <c r="AO251" s="218" t="s">
        <v>51</v>
      </c>
      <c r="AP251" s="218" t="s">
        <v>51</v>
      </c>
      <c r="AQ251" s="218" t="s">
        <v>51</v>
      </c>
      <c r="AR251" s="218" t="s">
        <v>51</v>
      </c>
      <c r="AS251" s="218" t="s">
        <v>51</v>
      </c>
      <c r="AT251" s="218" t="s">
        <v>51</v>
      </c>
      <c r="AU251" s="218" t="s">
        <v>51</v>
      </c>
      <c r="AV251" s="218" t="s">
        <v>51</v>
      </c>
      <c r="AW251" s="218" t="s">
        <v>51</v>
      </c>
      <c r="AX251" s="218" t="s">
        <v>51</v>
      </c>
      <c r="AY251" s="326"/>
      <c r="AZ251" s="230"/>
    </row>
    <row r="252" s="311" customFormat="1" ht="18" customHeight="1" spans="1:52">
      <c r="A252" s="329"/>
      <c r="B252" s="183"/>
      <c r="C252" s="210"/>
      <c r="D252" s="330">
        <f>SUM(D250:D251)</f>
        <v>0</v>
      </c>
      <c r="E252" s="330">
        <f t="shared" ref="E252:Q252" si="160">SUM(E250:E251)</f>
        <v>0</v>
      </c>
      <c r="F252" s="330">
        <f t="shared" si="160"/>
        <v>0</v>
      </c>
      <c r="G252" s="331">
        <f t="shared" si="160"/>
        <v>27</v>
      </c>
      <c r="H252" s="331">
        <f t="shared" si="160"/>
        <v>0</v>
      </c>
      <c r="I252" s="331">
        <f t="shared" si="160"/>
        <v>0</v>
      </c>
      <c r="J252" s="330">
        <f t="shared" si="160"/>
        <v>0</v>
      </c>
      <c r="K252" s="331">
        <f t="shared" si="160"/>
        <v>0</v>
      </c>
      <c r="L252" s="330">
        <f t="shared" si="160"/>
        <v>0</v>
      </c>
      <c r="M252" s="331">
        <f t="shared" si="160"/>
        <v>0</v>
      </c>
      <c r="N252" s="331">
        <f t="shared" si="160"/>
        <v>0</v>
      </c>
      <c r="O252" s="330">
        <f t="shared" si="160"/>
        <v>0</v>
      </c>
      <c r="P252" s="330">
        <f t="shared" si="160"/>
        <v>0</v>
      </c>
      <c r="Q252" s="330">
        <f t="shared" si="160"/>
        <v>0</v>
      </c>
      <c r="R252" s="231"/>
      <c r="S252" s="331">
        <f>SUM(S250:S251)</f>
        <v>27.5</v>
      </c>
      <c r="T252" s="330">
        <f t="shared" ref="S252:AX252" si="161">SUM(T250:T251)</f>
        <v>0</v>
      </c>
      <c r="U252" s="331">
        <f t="shared" si="161"/>
        <v>22</v>
      </c>
      <c r="V252" s="330">
        <f t="shared" si="161"/>
        <v>0</v>
      </c>
      <c r="W252" s="330">
        <f t="shared" si="161"/>
        <v>0</v>
      </c>
      <c r="X252" s="330">
        <f t="shared" si="161"/>
        <v>0</v>
      </c>
      <c r="Y252" s="330">
        <f t="shared" si="161"/>
        <v>0</v>
      </c>
      <c r="Z252" s="330">
        <f t="shared" si="161"/>
        <v>0</v>
      </c>
      <c r="AA252" s="330">
        <f t="shared" si="161"/>
        <v>0</v>
      </c>
      <c r="AB252" s="330">
        <f t="shared" si="161"/>
        <v>0</v>
      </c>
      <c r="AC252" s="330">
        <f t="shared" si="161"/>
        <v>0</v>
      </c>
      <c r="AD252" s="330">
        <f t="shared" si="161"/>
        <v>0</v>
      </c>
      <c r="AE252" s="330">
        <f t="shared" si="161"/>
        <v>0</v>
      </c>
      <c r="AF252" s="330">
        <f t="shared" si="161"/>
        <v>0</v>
      </c>
      <c r="AG252" s="330">
        <f t="shared" si="161"/>
        <v>0</v>
      </c>
      <c r="AH252" s="330">
        <f t="shared" si="161"/>
        <v>0</v>
      </c>
      <c r="AI252" s="330">
        <f t="shared" si="161"/>
        <v>0</v>
      </c>
      <c r="AJ252" s="330">
        <f t="shared" si="161"/>
        <v>0</v>
      </c>
      <c r="AK252" s="330">
        <f t="shared" si="161"/>
        <v>0</v>
      </c>
      <c r="AL252" s="330">
        <f t="shared" si="161"/>
        <v>0</v>
      </c>
      <c r="AM252" s="330">
        <f t="shared" si="161"/>
        <v>0</v>
      </c>
      <c r="AN252" s="330">
        <f t="shared" si="161"/>
        <v>0</v>
      </c>
      <c r="AO252" s="330">
        <f t="shared" si="161"/>
        <v>0</v>
      </c>
      <c r="AP252" s="330">
        <f t="shared" si="161"/>
        <v>0</v>
      </c>
      <c r="AQ252" s="330">
        <f t="shared" si="161"/>
        <v>0</v>
      </c>
      <c r="AR252" s="330">
        <f t="shared" si="161"/>
        <v>0</v>
      </c>
      <c r="AS252" s="330">
        <f t="shared" si="161"/>
        <v>0</v>
      </c>
      <c r="AT252" s="330">
        <f t="shared" si="161"/>
        <v>0</v>
      </c>
      <c r="AU252" s="330">
        <f t="shared" si="161"/>
        <v>0</v>
      </c>
      <c r="AV252" s="330">
        <f t="shared" si="161"/>
        <v>0</v>
      </c>
      <c r="AW252" s="330">
        <f t="shared" si="161"/>
        <v>0</v>
      </c>
      <c r="AX252" s="330">
        <f t="shared" si="161"/>
        <v>0</v>
      </c>
      <c r="AY252" s="210"/>
      <c r="AZ252" s="222"/>
    </row>
    <row r="253" ht="18" customHeight="1" spans="1:52">
      <c r="A253" s="191" t="s">
        <v>135</v>
      </c>
      <c r="B253" s="192"/>
      <c r="C253" s="224"/>
      <c r="D253" s="217"/>
      <c r="E253" s="187"/>
      <c r="F253" s="187"/>
      <c r="G253" s="183">
        <v>12</v>
      </c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276">
        <f>SUM(LARGE(D255:Q255,{1,2,3,4,5,6,7}))</f>
        <v>320</v>
      </c>
      <c r="S253" s="187"/>
      <c r="T253" s="187"/>
      <c r="U253" s="212">
        <v>12</v>
      </c>
      <c r="V253" s="218" t="s">
        <v>51</v>
      </c>
      <c r="W253" s="218" t="s">
        <v>51</v>
      </c>
      <c r="X253" s="218" t="s">
        <v>51</v>
      </c>
      <c r="Y253" s="218" t="s">
        <v>51</v>
      </c>
      <c r="Z253" s="218" t="s">
        <v>51</v>
      </c>
      <c r="AA253" s="218" t="s">
        <v>51</v>
      </c>
      <c r="AB253" s="218" t="s">
        <v>51</v>
      </c>
      <c r="AC253" s="218" t="s">
        <v>51</v>
      </c>
      <c r="AD253" s="218" t="s">
        <v>51</v>
      </c>
      <c r="AE253" s="218" t="s">
        <v>51</v>
      </c>
      <c r="AF253" s="218" t="s">
        <v>51</v>
      </c>
      <c r="AG253" s="218" t="s">
        <v>51</v>
      </c>
      <c r="AH253" s="218" t="s">
        <v>51</v>
      </c>
      <c r="AI253" s="218" t="s">
        <v>51</v>
      </c>
      <c r="AJ253" s="218" t="s">
        <v>51</v>
      </c>
      <c r="AK253" s="218" t="s">
        <v>51</v>
      </c>
      <c r="AL253" s="218" t="s">
        <v>51</v>
      </c>
      <c r="AM253" s="218" t="s">
        <v>51</v>
      </c>
      <c r="AN253" s="218" t="s">
        <v>51</v>
      </c>
      <c r="AO253" s="218" t="s">
        <v>51</v>
      </c>
      <c r="AP253" s="218" t="s">
        <v>51</v>
      </c>
      <c r="AQ253" s="218" t="s">
        <v>51</v>
      </c>
      <c r="AR253" s="218" t="s">
        <v>51</v>
      </c>
      <c r="AS253" s="218" t="s">
        <v>51</v>
      </c>
      <c r="AT253" s="218" t="s">
        <v>51</v>
      </c>
      <c r="AU253" s="218" t="s">
        <v>51</v>
      </c>
      <c r="AV253" s="218" t="s">
        <v>51</v>
      </c>
      <c r="AW253" s="218" t="s">
        <v>51</v>
      </c>
      <c r="AX253" s="218" t="s">
        <v>51</v>
      </c>
      <c r="AY253" s="326">
        <f>SUM(V255:AX255)</f>
        <v>0</v>
      </c>
      <c r="AZ253" s="230">
        <f>SUM(AY253,S255:U255,R253,B253:C255)</f>
        <v>337</v>
      </c>
    </row>
    <row r="254" spans="1:52">
      <c r="A254" s="325"/>
      <c r="B254" s="199"/>
      <c r="C254" s="326"/>
      <c r="D254" s="327"/>
      <c r="E254" s="328"/>
      <c r="F254" s="220"/>
      <c r="G254" s="187">
        <v>308</v>
      </c>
      <c r="H254" s="187"/>
      <c r="I254" s="183"/>
      <c r="J254" s="328"/>
      <c r="K254" s="187"/>
      <c r="L254" s="220"/>
      <c r="M254" s="187"/>
      <c r="N254" s="183"/>
      <c r="O254" s="220"/>
      <c r="P254" s="220"/>
      <c r="Q254" s="220"/>
      <c r="R254" s="276"/>
      <c r="S254" s="183"/>
      <c r="T254" s="328"/>
      <c r="U254" s="212">
        <v>5</v>
      </c>
      <c r="V254" s="218" t="s">
        <v>51</v>
      </c>
      <c r="W254" s="218" t="s">
        <v>51</v>
      </c>
      <c r="X254" s="218" t="s">
        <v>51</v>
      </c>
      <c r="Y254" s="218" t="s">
        <v>51</v>
      </c>
      <c r="Z254" s="218" t="s">
        <v>51</v>
      </c>
      <c r="AA254" s="218" t="s">
        <v>51</v>
      </c>
      <c r="AB254" s="218" t="s">
        <v>51</v>
      </c>
      <c r="AC254" s="218" t="s">
        <v>51</v>
      </c>
      <c r="AD254" s="218" t="s">
        <v>51</v>
      </c>
      <c r="AE254" s="218" t="s">
        <v>51</v>
      </c>
      <c r="AF254" s="218" t="s">
        <v>51</v>
      </c>
      <c r="AG254" s="218" t="s">
        <v>51</v>
      </c>
      <c r="AH254" s="218" t="s">
        <v>51</v>
      </c>
      <c r="AI254" s="218" t="s">
        <v>51</v>
      </c>
      <c r="AJ254" s="218" t="s">
        <v>51</v>
      </c>
      <c r="AK254" s="218" t="s">
        <v>51</v>
      </c>
      <c r="AL254" s="218" t="s">
        <v>51</v>
      </c>
      <c r="AM254" s="218" t="s">
        <v>51</v>
      </c>
      <c r="AN254" s="218" t="s">
        <v>51</v>
      </c>
      <c r="AO254" s="218" t="s">
        <v>51</v>
      </c>
      <c r="AP254" s="218" t="s">
        <v>51</v>
      </c>
      <c r="AQ254" s="218" t="s">
        <v>51</v>
      </c>
      <c r="AR254" s="218" t="s">
        <v>51</v>
      </c>
      <c r="AS254" s="218" t="s">
        <v>51</v>
      </c>
      <c r="AT254" s="218" t="s">
        <v>51</v>
      </c>
      <c r="AU254" s="218" t="s">
        <v>51</v>
      </c>
      <c r="AV254" s="218" t="s">
        <v>51</v>
      </c>
      <c r="AW254" s="218" t="s">
        <v>51</v>
      </c>
      <c r="AX254" s="218" t="s">
        <v>51</v>
      </c>
      <c r="AY254" s="326"/>
      <c r="AZ254" s="230"/>
    </row>
    <row r="255" spans="1:52">
      <c r="A255" s="329"/>
      <c r="B255" s="183"/>
      <c r="C255" s="210"/>
      <c r="D255" s="330">
        <f>SUM(D253:D254)</f>
        <v>0</v>
      </c>
      <c r="E255" s="330">
        <f t="shared" ref="E255:Q255" si="162">SUM(E253:E254)</f>
        <v>0</v>
      </c>
      <c r="F255" s="330">
        <f t="shared" si="162"/>
        <v>0</v>
      </c>
      <c r="G255" s="331">
        <f t="shared" si="162"/>
        <v>320</v>
      </c>
      <c r="H255" s="331">
        <f t="shared" si="162"/>
        <v>0</v>
      </c>
      <c r="I255" s="331">
        <f t="shared" si="162"/>
        <v>0</v>
      </c>
      <c r="J255" s="330">
        <f t="shared" si="162"/>
        <v>0</v>
      </c>
      <c r="K255" s="331">
        <f t="shared" si="162"/>
        <v>0</v>
      </c>
      <c r="L255" s="330">
        <f t="shared" si="162"/>
        <v>0</v>
      </c>
      <c r="M255" s="331">
        <f t="shared" si="162"/>
        <v>0</v>
      </c>
      <c r="N255" s="331">
        <f t="shared" si="162"/>
        <v>0</v>
      </c>
      <c r="O255" s="330">
        <f t="shared" si="162"/>
        <v>0</v>
      </c>
      <c r="P255" s="330">
        <f t="shared" si="162"/>
        <v>0</v>
      </c>
      <c r="Q255" s="330">
        <f t="shared" si="162"/>
        <v>0</v>
      </c>
      <c r="R255" s="231"/>
      <c r="S255" s="331">
        <f>SUM(S253:S254)</f>
        <v>0</v>
      </c>
      <c r="T255" s="330">
        <f t="shared" ref="S255:AX255" si="163">SUM(T253:T254)</f>
        <v>0</v>
      </c>
      <c r="U255" s="331">
        <f t="shared" si="163"/>
        <v>17</v>
      </c>
      <c r="V255" s="330">
        <f t="shared" si="163"/>
        <v>0</v>
      </c>
      <c r="W255" s="330">
        <f t="shared" si="163"/>
        <v>0</v>
      </c>
      <c r="X255" s="330">
        <f t="shared" si="163"/>
        <v>0</v>
      </c>
      <c r="Y255" s="330">
        <f t="shared" si="163"/>
        <v>0</v>
      </c>
      <c r="Z255" s="330">
        <f t="shared" si="163"/>
        <v>0</v>
      </c>
      <c r="AA255" s="330">
        <f t="shared" si="163"/>
        <v>0</v>
      </c>
      <c r="AB255" s="330">
        <f t="shared" si="163"/>
        <v>0</v>
      </c>
      <c r="AC255" s="330">
        <f t="shared" si="163"/>
        <v>0</v>
      </c>
      <c r="AD255" s="330">
        <f t="shared" si="163"/>
        <v>0</v>
      </c>
      <c r="AE255" s="330">
        <f t="shared" si="163"/>
        <v>0</v>
      </c>
      <c r="AF255" s="330">
        <f t="shared" si="163"/>
        <v>0</v>
      </c>
      <c r="AG255" s="330">
        <f t="shared" si="163"/>
        <v>0</v>
      </c>
      <c r="AH255" s="330">
        <f t="shared" si="163"/>
        <v>0</v>
      </c>
      <c r="AI255" s="330">
        <f t="shared" si="163"/>
        <v>0</v>
      </c>
      <c r="AJ255" s="330">
        <f t="shared" si="163"/>
        <v>0</v>
      </c>
      <c r="AK255" s="330">
        <f t="shared" si="163"/>
        <v>0</v>
      </c>
      <c r="AL255" s="330">
        <f t="shared" si="163"/>
        <v>0</v>
      </c>
      <c r="AM255" s="330">
        <f t="shared" si="163"/>
        <v>0</v>
      </c>
      <c r="AN255" s="330">
        <f t="shared" si="163"/>
        <v>0</v>
      </c>
      <c r="AO255" s="330">
        <f t="shared" si="163"/>
        <v>0</v>
      </c>
      <c r="AP255" s="330">
        <f t="shared" si="163"/>
        <v>0</v>
      </c>
      <c r="AQ255" s="330">
        <f t="shared" si="163"/>
        <v>0</v>
      </c>
      <c r="AR255" s="330">
        <f t="shared" si="163"/>
        <v>0</v>
      </c>
      <c r="AS255" s="330">
        <f t="shared" si="163"/>
        <v>0</v>
      </c>
      <c r="AT255" s="330">
        <f t="shared" si="163"/>
        <v>0</v>
      </c>
      <c r="AU255" s="330">
        <f t="shared" si="163"/>
        <v>0</v>
      </c>
      <c r="AV255" s="330">
        <f t="shared" si="163"/>
        <v>0</v>
      </c>
      <c r="AW255" s="330">
        <f t="shared" si="163"/>
        <v>0</v>
      </c>
      <c r="AX255" s="330">
        <f t="shared" si="163"/>
        <v>0</v>
      </c>
      <c r="AY255" s="210"/>
      <c r="AZ255" s="222"/>
    </row>
    <row r="256" spans="1:52">
      <c r="A256" s="335" t="s">
        <v>136</v>
      </c>
      <c r="B256" s="192"/>
      <c r="C256" s="224"/>
      <c r="D256" s="217"/>
      <c r="E256" s="187"/>
      <c r="F256" s="187"/>
      <c r="G256" s="183"/>
      <c r="H256" s="187"/>
      <c r="I256" s="187"/>
      <c r="J256" s="187"/>
      <c r="K256" s="187">
        <v>12</v>
      </c>
      <c r="L256" s="187"/>
      <c r="M256" s="187"/>
      <c r="N256" s="187">
        <v>12</v>
      </c>
      <c r="O256" s="187"/>
      <c r="P256" s="187"/>
      <c r="Q256" s="187"/>
      <c r="R256" s="276">
        <f>SUM(LARGE(D258:Q258,{1,2,3,4,5,6,7}))</f>
        <v>42</v>
      </c>
      <c r="S256" s="187">
        <v>18</v>
      </c>
      <c r="T256" s="187"/>
      <c r="U256" s="212">
        <v>12</v>
      </c>
      <c r="V256" s="218" t="s">
        <v>51</v>
      </c>
      <c r="W256" s="218" t="s">
        <v>51</v>
      </c>
      <c r="X256" s="218" t="s">
        <v>51</v>
      </c>
      <c r="Y256" s="218">
        <v>5</v>
      </c>
      <c r="Z256" s="218" t="s">
        <v>51</v>
      </c>
      <c r="AA256" s="218" t="s">
        <v>51</v>
      </c>
      <c r="AB256" s="218" t="s">
        <v>51</v>
      </c>
      <c r="AC256" s="218">
        <v>14</v>
      </c>
      <c r="AD256" s="218" t="s">
        <v>51</v>
      </c>
      <c r="AE256" s="218" t="s">
        <v>51</v>
      </c>
      <c r="AF256" s="218" t="s">
        <v>51</v>
      </c>
      <c r="AG256" s="218" t="s">
        <v>51</v>
      </c>
      <c r="AH256" s="218" t="s">
        <v>51</v>
      </c>
      <c r="AI256" s="218" t="s">
        <v>51</v>
      </c>
      <c r="AJ256" s="218" t="s">
        <v>51</v>
      </c>
      <c r="AK256" s="218" t="s">
        <v>51</v>
      </c>
      <c r="AL256" s="218" t="s">
        <v>51</v>
      </c>
      <c r="AM256" s="218" t="s">
        <v>51</v>
      </c>
      <c r="AN256" s="218" t="s">
        <v>51</v>
      </c>
      <c r="AO256" s="218" t="s">
        <v>51</v>
      </c>
      <c r="AP256" s="218" t="s">
        <v>51</v>
      </c>
      <c r="AQ256" s="218" t="s">
        <v>51</v>
      </c>
      <c r="AR256" s="218">
        <v>10</v>
      </c>
      <c r="AS256" s="218" t="s">
        <v>51</v>
      </c>
      <c r="AT256" s="218">
        <v>8</v>
      </c>
      <c r="AU256" s="218" t="s">
        <v>51</v>
      </c>
      <c r="AV256" s="218" t="s">
        <v>51</v>
      </c>
      <c r="AW256" s="218" t="s">
        <v>51</v>
      </c>
      <c r="AX256" s="218" t="s">
        <v>51</v>
      </c>
      <c r="AY256" s="326">
        <f>SUM(V258:AX258)</f>
        <v>133</v>
      </c>
      <c r="AZ256" s="230">
        <f>SUM(AY256,S258:U258,R256,B256:C258)</f>
        <v>254</v>
      </c>
    </row>
    <row r="257" spans="1:52">
      <c r="A257" s="325"/>
      <c r="B257" s="199"/>
      <c r="C257" s="326"/>
      <c r="D257" s="327"/>
      <c r="E257" s="328"/>
      <c r="F257" s="220"/>
      <c r="G257" s="187"/>
      <c r="H257" s="187"/>
      <c r="I257" s="183"/>
      <c r="J257" s="328"/>
      <c r="K257" s="187">
        <v>1</v>
      </c>
      <c r="L257" s="220"/>
      <c r="M257" s="187"/>
      <c r="N257" s="183">
        <v>17</v>
      </c>
      <c r="O257" s="220"/>
      <c r="P257" s="220"/>
      <c r="Q257" s="220"/>
      <c r="R257" s="276"/>
      <c r="S257" s="183">
        <f>1+43</f>
        <v>44</v>
      </c>
      <c r="T257" s="328"/>
      <c r="U257" s="212">
        <v>5</v>
      </c>
      <c r="V257" s="218" t="s">
        <v>51</v>
      </c>
      <c r="W257" s="218" t="s">
        <v>51</v>
      </c>
      <c r="X257" s="218" t="s">
        <v>51</v>
      </c>
      <c r="Y257" s="218">
        <v>16</v>
      </c>
      <c r="Z257" s="218" t="s">
        <v>51</v>
      </c>
      <c r="AA257" s="218" t="s">
        <v>51</v>
      </c>
      <c r="AB257" s="218" t="s">
        <v>51</v>
      </c>
      <c r="AC257" s="218">
        <v>32</v>
      </c>
      <c r="AD257" s="218" t="s">
        <v>51</v>
      </c>
      <c r="AE257" s="218" t="s">
        <v>51</v>
      </c>
      <c r="AF257" s="218" t="s">
        <v>51</v>
      </c>
      <c r="AG257" s="218" t="s">
        <v>51</v>
      </c>
      <c r="AH257" s="218" t="s">
        <v>51</v>
      </c>
      <c r="AI257" s="218" t="s">
        <v>51</v>
      </c>
      <c r="AJ257" s="218" t="s">
        <v>51</v>
      </c>
      <c r="AK257" s="218" t="s">
        <v>51</v>
      </c>
      <c r="AL257" s="218" t="s">
        <v>51</v>
      </c>
      <c r="AM257" s="218" t="s">
        <v>51</v>
      </c>
      <c r="AN257" s="218" t="s">
        <v>51</v>
      </c>
      <c r="AO257" s="218" t="s">
        <v>51</v>
      </c>
      <c r="AP257" s="218" t="s">
        <v>51</v>
      </c>
      <c r="AQ257" s="218" t="s">
        <v>51</v>
      </c>
      <c r="AR257" s="218">
        <v>32</v>
      </c>
      <c r="AS257" s="218" t="s">
        <v>51</v>
      </c>
      <c r="AT257" s="218">
        <v>16</v>
      </c>
      <c r="AU257" s="218" t="s">
        <v>51</v>
      </c>
      <c r="AV257" s="218" t="s">
        <v>51</v>
      </c>
      <c r="AW257" s="218" t="s">
        <v>51</v>
      </c>
      <c r="AX257" s="218" t="s">
        <v>51</v>
      </c>
      <c r="AY257" s="326"/>
      <c r="AZ257" s="230"/>
    </row>
    <row r="258" spans="1:52">
      <c r="A258" s="329"/>
      <c r="B258" s="183"/>
      <c r="C258" s="210"/>
      <c r="D258" s="330">
        <f>SUM(D256:D257)</f>
        <v>0</v>
      </c>
      <c r="E258" s="330">
        <f t="shared" ref="E258:Q258" si="164">SUM(E256:E257)</f>
        <v>0</v>
      </c>
      <c r="F258" s="330">
        <f t="shared" si="164"/>
        <v>0</v>
      </c>
      <c r="G258" s="331">
        <f t="shared" si="164"/>
        <v>0</v>
      </c>
      <c r="H258" s="331">
        <f t="shared" si="164"/>
        <v>0</v>
      </c>
      <c r="I258" s="331">
        <f t="shared" si="164"/>
        <v>0</v>
      </c>
      <c r="J258" s="330">
        <f t="shared" si="164"/>
        <v>0</v>
      </c>
      <c r="K258" s="331">
        <f t="shared" si="164"/>
        <v>13</v>
      </c>
      <c r="L258" s="330">
        <f t="shared" si="164"/>
        <v>0</v>
      </c>
      <c r="M258" s="331">
        <f t="shared" si="164"/>
        <v>0</v>
      </c>
      <c r="N258" s="331">
        <f t="shared" si="164"/>
        <v>29</v>
      </c>
      <c r="O258" s="330">
        <f t="shared" si="164"/>
        <v>0</v>
      </c>
      <c r="P258" s="330">
        <f t="shared" si="164"/>
        <v>0</v>
      </c>
      <c r="Q258" s="330">
        <f t="shared" si="164"/>
        <v>0</v>
      </c>
      <c r="R258" s="231"/>
      <c r="S258" s="331">
        <f>SUM(S256:S257)</f>
        <v>62</v>
      </c>
      <c r="T258" s="330">
        <f t="shared" ref="S258:AX258" si="165">SUM(T256:T257)</f>
        <v>0</v>
      </c>
      <c r="U258" s="284">
        <f t="shared" si="165"/>
        <v>17</v>
      </c>
      <c r="V258" s="330">
        <f t="shared" si="165"/>
        <v>0</v>
      </c>
      <c r="W258" s="330">
        <f t="shared" si="165"/>
        <v>0</v>
      </c>
      <c r="X258" s="330">
        <f t="shared" si="165"/>
        <v>0</v>
      </c>
      <c r="Y258" s="330">
        <f t="shared" si="165"/>
        <v>21</v>
      </c>
      <c r="Z258" s="330">
        <f t="shared" si="165"/>
        <v>0</v>
      </c>
      <c r="AA258" s="330">
        <f t="shared" si="165"/>
        <v>0</v>
      </c>
      <c r="AB258" s="330">
        <f t="shared" si="165"/>
        <v>0</v>
      </c>
      <c r="AC258" s="330">
        <f t="shared" si="165"/>
        <v>46</v>
      </c>
      <c r="AD258" s="330">
        <f t="shared" si="165"/>
        <v>0</v>
      </c>
      <c r="AE258" s="330">
        <f t="shared" si="165"/>
        <v>0</v>
      </c>
      <c r="AF258" s="330">
        <f t="shared" si="165"/>
        <v>0</v>
      </c>
      <c r="AG258" s="330">
        <f t="shared" si="165"/>
        <v>0</v>
      </c>
      <c r="AH258" s="330">
        <f t="shared" si="165"/>
        <v>0</v>
      </c>
      <c r="AI258" s="330">
        <f t="shared" si="165"/>
        <v>0</v>
      </c>
      <c r="AJ258" s="330">
        <f t="shared" si="165"/>
        <v>0</v>
      </c>
      <c r="AK258" s="330">
        <f t="shared" si="165"/>
        <v>0</v>
      </c>
      <c r="AL258" s="330">
        <f t="shared" si="165"/>
        <v>0</v>
      </c>
      <c r="AM258" s="330">
        <f t="shared" si="165"/>
        <v>0</v>
      </c>
      <c r="AN258" s="330">
        <f t="shared" si="165"/>
        <v>0</v>
      </c>
      <c r="AO258" s="330">
        <f t="shared" si="165"/>
        <v>0</v>
      </c>
      <c r="AP258" s="330">
        <f t="shared" si="165"/>
        <v>0</v>
      </c>
      <c r="AQ258" s="330">
        <f t="shared" si="165"/>
        <v>0</v>
      </c>
      <c r="AR258" s="330">
        <f t="shared" si="165"/>
        <v>42</v>
      </c>
      <c r="AS258" s="330">
        <f t="shared" si="165"/>
        <v>0</v>
      </c>
      <c r="AT258" s="330">
        <f t="shared" si="165"/>
        <v>24</v>
      </c>
      <c r="AU258" s="330">
        <f t="shared" si="165"/>
        <v>0</v>
      </c>
      <c r="AV258" s="330">
        <f t="shared" si="165"/>
        <v>0</v>
      </c>
      <c r="AW258" s="330">
        <f t="shared" si="165"/>
        <v>0</v>
      </c>
      <c r="AX258" s="330">
        <f t="shared" si="165"/>
        <v>0</v>
      </c>
      <c r="AY258" s="210"/>
      <c r="AZ258" s="222"/>
    </row>
    <row r="259" spans="1:52">
      <c r="A259" s="335" t="s">
        <v>137</v>
      </c>
      <c r="B259" s="192"/>
      <c r="C259" s="224"/>
      <c r="D259" s="217"/>
      <c r="E259" s="187"/>
      <c r="F259" s="187"/>
      <c r="G259" s="183"/>
      <c r="H259" s="187">
        <v>6</v>
      </c>
      <c r="I259" s="187"/>
      <c r="J259" s="187"/>
      <c r="K259" s="187"/>
      <c r="L259" s="187"/>
      <c r="M259" s="187"/>
      <c r="N259" s="187"/>
      <c r="O259" s="187"/>
      <c r="P259" s="187"/>
      <c r="Q259" s="187"/>
      <c r="R259" s="276">
        <f>SUM(LARGE(D261:Q261,{1,2,3,4,5,6,7}))</f>
        <v>6</v>
      </c>
      <c r="S259" s="187">
        <v>24</v>
      </c>
      <c r="T259" s="187"/>
      <c r="U259" s="212">
        <v>12</v>
      </c>
      <c r="V259" s="218" t="s">
        <v>51</v>
      </c>
      <c r="W259" s="218" t="s">
        <v>51</v>
      </c>
      <c r="X259" s="218" t="s">
        <v>51</v>
      </c>
      <c r="Y259" s="218" t="s">
        <v>51</v>
      </c>
      <c r="Z259" s="218" t="s">
        <v>51</v>
      </c>
      <c r="AA259" s="218" t="s">
        <v>51</v>
      </c>
      <c r="AB259" s="218" t="s">
        <v>51</v>
      </c>
      <c r="AC259" s="218" t="s">
        <v>51</v>
      </c>
      <c r="AD259" s="218" t="s">
        <v>51</v>
      </c>
      <c r="AE259" s="218" t="s">
        <v>51</v>
      </c>
      <c r="AF259" s="218" t="s">
        <v>51</v>
      </c>
      <c r="AG259" s="218" t="s">
        <v>51</v>
      </c>
      <c r="AH259" s="218" t="s">
        <v>51</v>
      </c>
      <c r="AI259" s="218" t="s">
        <v>51</v>
      </c>
      <c r="AJ259" s="218" t="s">
        <v>51</v>
      </c>
      <c r="AK259" s="218" t="s">
        <v>51</v>
      </c>
      <c r="AL259" s="218" t="s">
        <v>51</v>
      </c>
      <c r="AM259" s="218" t="s">
        <v>51</v>
      </c>
      <c r="AN259" s="218" t="s">
        <v>51</v>
      </c>
      <c r="AO259" s="218" t="s">
        <v>51</v>
      </c>
      <c r="AP259" s="218" t="s">
        <v>51</v>
      </c>
      <c r="AQ259" s="218" t="s">
        <v>51</v>
      </c>
      <c r="AR259" s="218" t="s">
        <v>51</v>
      </c>
      <c r="AS259" s="218" t="s">
        <v>51</v>
      </c>
      <c r="AT259" s="218" t="s">
        <v>51</v>
      </c>
      <c r="AU259" s="218" t="s">
        <v>51</v>
      </c>
      <c r="AV259" s="218" t="s">
        <v>51</v>
      </c>
      <c r="AW259" s="218" t="s">
        <v>51</v>
      </c>
      <c r="AX259" s="218" t="s">
        <v>51</v>
      </c>
      <c r="AY259" s="326">
        <f>SUM(V261:AX261)</f>
        <v>0</v>
      </c>
      <c r="AZ259" s="230">
        <f>SUM(AY259,S261:U261,R259,B259:C261)</f>
        <v>59</v>
      </c>
    </row>
    <row r="260" spans="1:52">
      <c r="A260" s="325"/>
      <c r="B260" s="199"/>
      <c r="C260" s="326"/>
      <c r="D260" s="327"/>
      <c r="E260" s="328"/>
      <c r="F260" s="220"/>
      <c r="G260" s="187"/>
      <c r="H260" s="187"/>
      <c r="I260" s="183"/>
      <c r="J260" s="328"/>
      <c r="K260" s="187"/>
      <c r="L260" s="220"/>
      <c r="M260" s="187"/>
      <c r="N260" s="183"/>
      <c r="O260" s="220"/>
      <c r="P260" s="220"/>
      <c r="Q260" s="220"/>
      <c r="R260" s="276"/>
      <c r="S260" s="183">
        <f>11+1</f>
        <v>12</v>
      </c>
      <c r="T260" s="328"/>
      <c r="U260" s="212">
        <v>5</v>
      </c>
      <c r="V260" s="218" t="s">
        <v>51</v>
      </c>
      <c r="W260" s="218" t="s">
        <v>51</v>
      </c>
      <c r="X260" s="218" t="s">
        <v>51</v>
      </c>
      <c r="Y260" s="218" t="s">
        <v>51</v>
      </c>
      <c r="Z260" s="218" t="s">
        <v>51</v>
      </c>
      <c r="AA260" s="218" t="s">
        <v>51</v>
      </c>
      <c r="AB260" s="218" t="s">
        <v>51</v>
      </c>
      <c r="AC260" s="218" t="s">
        <v>51</v>
      </c>
      <c r="AD260" s="218" t="s">
        <v>51</v>
      </c>
      <c r="AE260" s="218" t="s">
        <v>51</v>
      </c>
      <c r="AF260" s="218" t="s">
        <v>51</v>
      </c>
      <c r="AG260" s="218" t="s">
        <v>51</v>
      </c>
      <c r="AH260" s="218" t="s">
        <v>51</v>
      </c>
      <c r="AI260" s="218" t="s">
        <v>51</v>
      </c>
      <c r="AJ260" s="218" t="s">
        <v>51</v>
      </c>
      <c r="AK260" s="218" t="s">
        <v>51</v>
      </c>
      <c r="AL260" s="218" t="s">
        <v>51</v>
      </c>
      <c r="AM260" s="218" t="s">
        <v>51</v>
      </c>
      <c r="AN260" s="218" t="s">
        <v>51</v>
      </c>
      <c r="AO260" s="218" t="s">
        <v>51</v>
      </c>
      <c r="AP260" s="218" t="s">
        <v>51</v>
      </c>
      <c r="AQ260" s="218" t="s">
        <v>51</v>
      </c>
      <c r="AR260" s="218" t="s">
        <v>51</v>
      </c>
      <c r="AS260" s="218" t="s">
        <v>51</v>
      </c>
      <c r="AT260" s="218" t="s">
        <v>51</v>
      </c>
      <c r="AU260" s="218" t="s">
        <v>51</v>
      </c>
      <c r="AV260" s="218" t="s">
        <v>51</v>
      </c>
      <c r="AW260" s="218" t="s">
        <v>51</v>
      </c>
      <c r="AX260" s="218" t="s">
        <v>51</v>
      </c>
      <c r="AY260" s="326"/>
      <c r="AZ260" s="230"/>
    </row>
    <row r="261" spans="1:52">
      <c r="A261" s="329"/>
      <c r="B261" s="183"/>
      <c r="C261" s="210"/>
      <c r="D261" s="330">
        <f>SUM(D259:D260)</f>
        <v>0</v>
      </c>
      <c r="E261" s="330">
        <f t="shared" ref="E261:Q261" si="166">SUM(E259:E260)</f>
        <v>0</v>
      </c>
      <c r="F261" s="330">
        <f t="shared" si="166"/>
        <v>0</v>
      </c>
      <c r="G261" s="331">
        <f t="shared" si="166"/>
        <v>0</v>
      </c>
      <c r="H261" s="331">
        <f t="shared" si="166"/>
        <v>6</v>
      </c>
      <c r="I261" s="331">
        <f t="shared" si="166"/>
        <v>0</v>
      </c>
      <c r="J261" s="330">
        <f t="shared" si="166"/>
        <v>0</v>
      </c>
      <c r="K261" s="331">
        <f t="shared" si="166"/>
        <v>0</v>
      </c>
      <c r="L261" s="330">
        <f t="shared" si="166"/>
        <v>0</v>
      </c>
      <c r="M261" s="331">
        <f t="shared" si="166"/>
        <v>0</v>
      </c>
      <c r="N261" s="331">
        <f t="shared" si="166"/>
        <v>0</v>
      </c>
      <c r="O261" s="330">
        <f t="shared" si="166"/>
        <v>0</v>
      </c>
      <c r="P261" s="330">
        <f t="shared" si="166"/>
        <v>0</v>
      </c>
      <c r="Q261" s="330">
        <f t="shared" si="166"/>
        <v>0</v>
      </c>
      <c r="R261" s="231"/>
      <c r="S261" s="331">
        <f>SUM(S259:S260)</f>
        <v>36</v>
      </c>
      <c r="T261" s="330">
        <f t="shared" ref="S261:AX261" si="167">SUM(T259:T260)</f>
        <v>0</v>
      </c>
      <c r="U261" s="284">
        <f t="shared" si="167"/>
        <v>17</v>
      </c>
      <c r="V261" s="330">
        <f t="shared" si="167"/>
        <v>0</v>
      </c>
      <c r="W261" s="330">
        <f t="shared" si="167"/>
        <v>0</v>
      </c>
      <c r="X261" s="330">
        <f t="shared" si="167"/>
        <v>0</v>
      </c>
      <c r="Y261" s="330">
        <f t="shared" si="167"/>
        <v>0</v>
      </c>
      <c r="Z261" s="330">
        <f t="shared" si="167"/>
        <v>0</v>
      </c>
      <c r="AA261" s="330">
        <f t="shared" si="167"/>
        <v>0</v>
      </c>
      <c r="AB261" s="330">
        <f t="shared" si="167"/>
        <v>0</v>
      </c>
      <c r="AC261" s="330">
        <f t="shared" si="167"/>
        <v>0</v>
      </c>
      <c r="AD261" s="330">
        <f t="shared" si="167"/>
        <v>0</v>
      </c>
      <c r="AE261" s="330">
        <f t="shared" si="167"/>
        <v>0</v>
      </c>
      <c r="AF261" s="330">
        <f t="shared" si="167"/>
        <v>0</v>
      </c>
      <c r="AG261" s="330">
        <f t="shared" si="167"/>
        <v>0</v>
      </c>
      <c r="AH261" s="330">
        <f t="shared" si="167"/>
        <v>0</v>
      </c>
      <c r="AI261" s="330">
        <f t="shared" si="167"/>
        <v>0</v>
      </c>
      <c r="AJ261" s="330">
        <f t="shared" si="167"/>
        <v>0</v>
      </c>
      <c r="AK261" s="330">
        <f t="shared" si="167"/>
        <v>0</v>
      </c>
      <c r="AL261" s="330">
        <f t="shared" si="167"/>
        <v>0</v>
      </c>
      <c r="AM261" s="330">
        <f t="shared" si="167"/>
        <v>0</v>
      </c>
      <c r="AN261" s="330">
        <f t="shared" si="167"/>
        <v>0</v>
      </c>
      <c r="AO261" s="330">
        <f t="shared" si="167"/>
        <v>0</v>
      </c>
      <c r="AP261" s="330">
        <f t="shared" si="167"/>
        <v>0</v>
      </c>
      <c r="AQ261" s="330">
        <f t="shared" si="167"/>
        <v>0</v>
      </c>
      <c r="AR261" s="330">
        <f t="shared" si="167"/>
        <v>0</v>
      </c>
      <c r="AS261" s="330">
        <f t="shared" si="167"/>
        <v>0</v>
      </c>
      <c r="AT261" s="330">
        <f t="shared" si="167"/>
        <v>0</v>
      </c>
      <c r="AU261" s="330">
        <f t="shared" si="167"/>
        <v>0</v>
      </c>
      <c r="AV261" s="330">
        <f t="shared" si="167"/>
        <v>0</v>
      </c>
      <c r="AW261" s="330">
        <f t="shared" si="167"/>
        <v>0</v>
      </c>
      <c r="AX261" s="330">
        <f t="shared" si="167"/>
        <v>0</v>
      </c>
      <c r="AY261" s="210"/>
      <c r="AZ261" s="222"/>
    </row>
    <row r="262" spans="1:52">
      <c r="A262" s="335" t="s">
        <v>138</v>
      </c>
      <c r="B262" s="192"/>
      <c r="C262" s="224"/>
      <c r="D262" s="217"/>
      <c r="E262" s="187"/>
      <c r="F262" s="187"/>
      <c r="G262" s="183"/>
      <c r="H262" s="187"/>
      <c r="I262" s="187"/>
      <c r="J262" s="187"/>
      <c r="K262" s="187"/>
      <c r="L262" s="187"/>
      <c r="M262" s="187"/>
      <c r="N262" s="187">
        <v>12</v>
      </c>
      <c r="O262" s="187"/>
      <c r="P262" s="187"/>
      <c r="Q262" s="187"/>
      <c r="R262" s="276">
        <f>SUM(LARGE(D264:Q264,{1,2,3,4,5,6,7}))</f>
        <v>21</v>
      </c>
      <c r="S262" s="187">
        <v>6</v>
      </c>
      <c r="T262" s="187"/>
      <c r="U262" s="212">
        <v>12</v>
      </c>
      <c r="V262" s="218" t="s">
        <v>51</v>
      </c>
      <c r="W262" s="218" t="s">
        <v>51</v>
      </c>
      <c r="X262" s="218" t="s">
        <v>51</v>
      </c>
      <c r="Y262" s="218" t="s">
        <v>51</v>
      </c>
      <c r="Z262" s="218" t="s">
        <v>51</v>
      </c>
      <c r="AA262" s="218" t="s">
        <v>51</v>
      </c>
      <c r="AB262" s="218" t="s">
        <v>51</v>
      </c>
      <c r="AC262" s="218" t="s">
        <v>51</v>
      </c>
      <c r="AD262" s="218" t="s">
        <v>51</v>
      </c>
      <c r="AE262" s="218" t="s">
        <v>51</v>
      </c>
      <c r="AF262" s="218" t="s">
        <v>51</v>
      </c>
      <c r="AG262" s="218">
        <v>12</v>
      </c>
      <c r="AH262" s="218" t="s">
        <v>51</v>
      </c>
      <c r="AI262" s="218" t="s">
        <v>51</v>
      </c>
      <c r="AJ262" s="218" t="s">
        <v>51</v>
      </c>
      <c r="AK262" s="218" t="s">
        <v>51</v>
      </c>
      <c r="AL262" s="218" t="s">
        <v>51</v>
      </c>
      <c r="AM262" s="218">
        <v>24</v>
      </c>
      <c r="AN262" s="218" t="s">
        <v>51</v>
      </c>
      <c r="AO262" s="218">
        <v>29</v>
      </c>
      <c r="AP262" s="218" t="s">
        <v>51</v>
      </c>
      <c r="AQ262" s="218" t="s">
        <v>51</v>
      </c>
      <c r="AR262" s="218" t="s">
        <v>51</v>
      </c>
      <c r="AS262" s="218" t="s">
        <v>51</v>
      </c>
      <c r="AT262" s="218" t="s">
        <v>51</v>
      </c>
      <c r="AU262" s="218" t="s">
        <v>51</v>
      </c>
      <c r="AV262" s="218" t="s">
        <v>51</v>
      </c>
      <c r="AW262" s="218" t="s">
        <v>51</v>
      </c>
      <c r="AX262" s="218" t="s">
        <v>51</v>
      </c>
      <c r="AY262" s="326">
        <f>SUM(V264:AX264)</f>
        <v>119</v>
      </c>
      <c r="AZ262" s="230">
        <f>SUM(AY262,S264:U264,R262,B262:C264)</f>
        <v>176</v>
      </c>
    </row>
    <row r="263" spans="1:52">
      <c r="A263" s="325"/>
      <c r="B263" s="199"/>
      <c r="C263" s="326"/>
      <c r="D263" s="327"/>
      <c r="E263" s="328"/>
      <c r="F263" s="220"/>
      <c r="G263" s="187"/>
      <c r="H263" s="187"/>
      <c r="I263" s="183"/>
      <c r="J263" s="328"/>
      <c r="K263" s="187"/>
      <c r="L263" s="220"/>
      <c r="M263" s="187"/>
      <c r="N263" s="183">
        <v>9</v>
      </c>
      <c r="O263" s="220"/>
      <c r="P263" s="220"/>
      <c r="Q263" s="220"/>
      <c r="R263" s="276"/>
      <c r="S263" s="183">
        <v>3</v>
      </c>
      <c r="T263" s="328"/>
      <c r="U263" s="212">
        <v>15</v>
      </c>
      <c r="V263" s="218" t="s">
        <v>51</v>
      </c>
      <c r="W263" s="218" t="s">
        <v>51</v>
      </c>
      <c r="X263" s="218" t="s">
        <v>51</v>
      </c>
      <c r="Y263" s="218" t="s">
        <v>51</v>
      </c>
      <c r="Z263" s="218" t="s">
        <v>51</v>
      </c>
      <c r="AA263" s="218" t="s">
        <v>51</v>
      </c>
      <c r="AB263" s="218" t="s">
        <v>51</v>
      </c>
      <c r="AC263" s="218" t="s">
        <v>51</v>
      </c>
      <c r="AD263" s="218" t="s">
        <v>51</v>
      </c>
      <c r="AE263" s="218" t="s">
        <v>51</v>
      </c>
      <c r="AF263" s="218" t="s">
        <v>51</v>
      </c>
      <c r="AG263" s="218">
        <v>16</v>
      </c>
      <c r="AH263" s="218" t="s">
        <v>51</v>
      </c>
      <c r="AI263" s="218" t="s">
        <v>51</v>
      </c>
      <c r="AJ263" s="218" t="s">
        <v>51</v>
      </c>
      <c r="AK263" s="218" t="s">
        <v>51</v>
      </c>
      <c r="AL263" s="218" t="s">
        <v>51</v>
      </c>
      <c r="AM263" s="218">
        <v>32</v>
      </c>
      <c r="AN263" s="218" t="s">
        <v>51</v>
      </c>
      <c r="AO263" s="218">
        <v>6</v>
      </c>
      <c r="AP263" s="218" t="s">
        <v>51</v>
      </c>
      <c r="AQ263" s="218" t="s">
        <v>51</v>
      </c>
      <c r="AR263" s="218" t="s">
        <v>51</v>
      </c>
      <c r="AS263" s="218" t="s">
        <v>51</v>
      </c>
      <c r="AT263" s="218" t="s">
        <v>51</v>
      </c>
      <c r="AU263" s="218" t="s">
        <v>51</v>
      </c>
      <c r="AV263" s="218" t="s">
        <v>51</v>
      </c>
      <c r="AW263" s="218" t="s">
        <v>51</v>
      </c>
      <c r="AX263" s="218" t="s">
        <v>51</v>
      </c>
      <c r="AY263" s="326"/>
      <c r="AZ263" s="230"/>
    </row>
    <row r="264" spans="1:52">
      <c r="A264" s="329"/>
      <c r="B264" s="183"/>
      <c r="C264" s="210"/>
      <c r="D264" s="330">
        <f>SUM(D262:D263)</f>
        <v>0</v>
      </c>
      <c r="E264" s="330">
        <f t="shared" ref="E264:Q264" si="168">SUM(E262:E263)</f>
        <v>0</v>
      </c>
      <c r="F264" s="330">
        <f t="shared" si="168"/>
        <v>0</v>
      </c>
      <c r="G264" s="331">
        <f t="shared" si="168"/>
        <v>0</v>
      </c>
      <c r="H264" s="331">
        <f t="shared" si="168"/>
        <v>0</v>
      </c>
      <c r="I264" s="331">
        <f t="shared" si="168"/>
        <v>0</v>
      </c>
      <c r="J264" s="330">
        <f t="shared" si="168"/>
        <v>0</v>
      </c>
      <c r="K264" s="331">
        <f t="shared" si="168"/>
        <v>0</v>
      </c>
      <c r="L264" s="330">
        <f t="shared" si="168"/>
        <v>0</v>
      </c>
      <c r="M264" s="331">
        <f t="shared" si="168"/>
        <v>0</v>
      </c>
      <c r="N264" s="331">
        <f t="shared" si="168"/>
        <v>21</v>
      </c>
      <c r="O264" s="330">
        <f t="shared" si="168"/>
        <v>0</v>
      </c>
      <c r="P264" s="330">
        <f t="shared" si="168"/>
        <v>0</v>
      </c>
      <c r="Q264" s="330">
        <f t="shared" si="168"/>
        <v>0</v>
      </c>
      <c r="R264" s="231"/>
      <c r="S264" s="331">
        <f>SUM(S262:S263)</f>
        <v>9</v>
      </c>
      <c r="T264" s="330">
        <f t="shared" ref="S264:AX264" si="169">SUM(T262:T263)</f>
        <v>0</v>
      </c>
      <c r="U264" s="284">
        <f t="shared" si="169"/>
        <v>27</v>
      </c>
      <c r="V264" s="330">
        <f t="shared" si="169"/>
        <v>0</v>
      </c>
      <c r="W264" s="330">
        <f t="shared" si="169"/>
        <v>0</v>
      </c>
      <c r="X264" s="330">
        <f t="shared" si="169"/>
        <v>0</v>
      </c>
      <c r="Y264" s="330">
        <f t="shared" si="169"/>
        <v>0</v>
      </c>
      <c r="Z264" s="330">
        <f t="shared" si="169"/>
        <v>0</v>
      </c>
      <c r="AA264" s="330">
        <f t="shared" si="169"/>
        <v>0</v>
      </c>
      <c r="AB264" s="330">
        <f t="shared" si="169"/>
        <v>0</v>
      </c>
      <c r="AC264" s="330">
        <f t="shared" si="169"/>
        <v>0</v>
      </c>
      <c r="AD264" s="330">
        <f t="shared" si="169"/>
        <v>0</v>
      </c>
      <c r="AE264" s="330">
        <f t="shared" si="169"/>
        <v>0</v>
      </c>
      <c r="AF264" s="330">
        <f t="shared" si="169"/>
        <v>0</v>
      </c>
      <c r="AG264" s="330">
        <f t="shared" si="169"/>
        <v>28</v>
      </c>
      <c r="AH264" s="330">
        <f t="shared" si="169"/>
        <v>0</v>
      </c>
      <c r="AI264" s="330">
        <f t="shared" si="169"/>
        <v>0</v>
      </c>
      <c r="AJ264" s="330">
        <f t="shared" si="169"/>
        <v>0</v>
      </c>
      <c r="AK264" s="330">
        <f t="shared" si="169"/>
        <v>0</v>
      </c>
      <c r="AL264" s="330">
        <f t="shared" si="169"/>
        <v>0</v>
      </c>
      <c r="AM264" s="330">
        <f t="shared" si="169"/>
        <v>56</v>
      </c>
      <c r="AN264" s="330">
        <f t="shared" si="169"/>
        <v>0</v>
      </c>
      <c r="AO264" s="330">
        <f t="shared" si="169"/>
        <v>35</v>
      </c>
      <c r="AP264" s="330">
        <f t="shared" si="169"/>
        <v>0</v>
      </c>
      <c r="AQ264" s="330">
        <f t="shared" si="169"/>
        <v>0</v>
      </c>
      <c r="AR264" s="330">
        <f t="shared" si="169"/>
        <v>0</v>
      </c>
      <c r="AS264" s="330">
        <f t="shared" si="169"/>
        <v>0</v>
      </c>
      <c r="AT264" s="330">
        <f t="shared" si="169"/>
        <v>0</v>
      </c>
      <c r="AU264" s="330">
        <f t="shared" si="169"/>
        <v>0</v>
      </c>
      <c r="AV264" s="330">
        <f t="shared" si="169"/>
        <v>0</v>
      </c>
      <c r="AW264" s="330">
        <f t="shared" si="169"/>
        <v>0</v>
      </c>
      <c r="AX264" s="330">
        <f t="shared" si="169"/>
        <v>0</v>
      </c>
      <c r="AY264" s="210"/>
      <c r="AZ264" s="222"/>
    </row>
    <row r="265" spans="1:52">
      <c r="A265" s="335" t="s">
        <v>139</v>
      </c>
      <c r="B265" s="192"/>
      <c r="C265" s="224"/>
      <c r="D265" s="217"/>
      <c r="E265" s="187"/>
      <c r="F265" s="187"/>
      <c r="G265" s="183"/>
      <c r="H265" s="187"/>
      <c r="I265" s="187"/>
      <c r="J265" s="187"/>
      <c r="K265" s="187">
        <v>12</v>
      </c>
      <c r="L265" s="187"/>
      <c r="M265" s="187">
        <v>12</v>
      </c>
      <c r="N265" s="187"/>
      <c r="O265" s="187"/>
      <c r="P265" s="187"/>
      <c r="Q265" s="187"/>
      <c r="R265" s="276">
        <f>SUM(LARGE(D267:Q267,{1,2,3,4,5,6,7}))</f>
        <v>64</v>
      </c>
      <c r="S265" s="187">
        <v>24</v>
      </c>
      <c r="T265" s="187"/>
      <c r="U265" s="212">
        <v>12</v>
      </c>
      <c r="V265" s="218" t="s">
        <v>51</v>
      </c>
      <c r="W265" s="218" t="s">
        <v>51</v>
      </c>
      <c r="X265" s="218" t="s">
        <v>51</v>
      </c>
      <c r="Y265" s="218" t="s">
        <v>51</v>
      </c>
      <c r="Z265" s="218" t="s">
        <v>51</v>
      </c>
      <c r="AA265" s="218" t="s">
        <v>51</v>
      </c>
      <c r="AB265" s="218" t="s">
        <v>51</v>
      </c>
      <c r="AC265" s="218" t="s">
        <v>51</v>
      </c>
      <c r="AD265" s="218" t="s">
        <v>51</v>
      </c>
      <c r="AE265" s="218" t="s">
        <v>51</v>
      </c>
      <c r="AF265" s="218" t="s">
        <v>51</v>
      </c>
      <c r="AG265" s="218" t="s">
        <v>51</v>
      </c>
      <c r="AH265" s="218" t="s">
        <v>51</v>
      </c>
      <c r="AI265" s="218" t="s">
        <v>51</v>
      </c>
      <c r="AJ265" s="218" t="s">
        <v>51</v>
      </c>
      <c r="AK265" s="218" t="s">
        <v>51</v>
      </c>
      <c r="AL265" s="218" t="s">
        <v>51</v>
      </c>
      <c r="AM265" s="218" t="s">
        <v>51</v>
      </c>
      <c r="AN265" s="218" t="s">
        <v>51</v>
      </c>
      <c r="AO265" s="218" t="s">
        <v>51</v>
      </c>
      <c r="AP265" s="218" t="s">
        <v>51</v>
      </c>
      <c r="AQ265" s="218" t="s">
        <v>51</v>
      </c>
      <c r="AR265" s="218" t="s">
        <v>51</v>
      </c>
      <c r="AS265" s="218" t="s">
        <v>51</v>
      </c>
      <c r="AT265" s="218" t="s">
        <v>51</v>
      </c>
      <c r="AU265" s="218" t="s">
        <v>51</v>
      </c>
      <c r="AV265" s="218" t="s">
        <v>51</v>
      </c>
      <c r="AW265" s="218" t="s">
        <v>51</v>
      </c>
      <c r="AX265" s="218" t="s">
        <v>51</v>
      </c>
      <c r="AY265" s="326">
        <f>SUM(V267:AX267)</f>
        <v>0</v>
      </c>
      <c r="AZ265" s="230">
        <f>SUM(AY265,S267:U267,R265,B265:C267)</f>
        <v>141</v>
      </c>
    </row>
    <row r="266" spans="1:52">
      <c r="A266" s="325"/>
      <c r="B266" s="199"/>
      <c r="C266" s="326"/>
      <c r="D266" s="327"/>
      <c r="E266" s="328"/>
      <c r="F266" s="220"/>
      <c r="G266" s="187"/>
      <c r="H266" s="187"/>
      <c r="I266" s="183"/>
      <c r="J266" s="328"/>
      <c r="K266" s="187">
        <v>6</v>
      </c>
      <c r="L266" s="220"/>
      <c r="M266" s="187">
        <v>34</v>
      </c>
      <c r="N266" s="183"/>
      <c r="O266" s="220"/>
      <c r="P266" s="220"/>
      <c r="Q266" s="220"/>
      <c r="R266" s="276"/>
      <c r="S266" s="183">
        <f>9+17</f>
        <v>26</v>
      </c>
      <c r="T266" s="328"/>
      <c r="U266" s="212">
        <v>15</v>
      </c>
      <c r="V266" s="218" t="s">
        <v>51</v>
      </c>
      <c r="W266" s="218" t="s">
        <v>51</v>
      </c>
      <c r="X266" s="218" t="s">
        <v>51</v>
      </c>
      <c r="Y266" s="218" t="s">
        <v>51</v>
      </c>
      <c r="Z266" s="218" t="s">
        <v>51</v>
      </c>
      <c r="AA266" s="218" t="s">
        <v>51</v>
      </c>
      <c r="AB266" s="218" t="s">
        <v>51</v>
      </c>
      <c r="AC266" s="218" t="s">
        <v>51</v>
      </c>
      <c r="AD266" s="218" t="s">
        <v>51</v>
      </c>
      <c r="AE266" s="218" t="s">
        <v>51</v>
      </c>
      <c r="AF266" s="218" t="s">
        <v>51</v>
      </c>
      <c r="AG266" s="218" t="s">
        <v>51</v>
      </c>
      <c r="AH266" s="218" t="s">
        <v>51</v>
      </c>
      <c r="AI266" s="218" t="s">
        <v>51</v>
      </c>
      <c r="AJ266" s="218" t="s">
        <v>51</v>
      </c>
      <c r="AK266" s="218" t="s">
        <v>51</v>
      </c>
      <c r="AL266" s="218" t="s">
        <v>51</v>
      </c>
      <c r="AM266" s="218" t="s">
        <v>51</v>
      </c>
      <c r="AN266" s="218" t="s">
        <v>51</v>
      </c>
      <c r="AO266" s="218" t="s">
        <v>51</v>
      </c>
      <c r="AP266" s="218" t="s">
        <v>51</v>
      </c>
      <c r="AQ266" s="218" t="s">
        <v>51</v>
      </c>
      <c r="AR266" s="218" t="s">
        <v>51</v>
      </c>
      <c r="AS266" s="218" t="s">
        <v>51</v>
      </c>
      <c r="AT266" s="218" t="s">
        <v>51</v>
      </c>
      <c r="AU266" s="218" t="s">
        <v>51</v>
      </c>
      <c r="AV266" s="218" t="s">
        <v>51</v>
      </c>
      <c r="AW266" s="218" t="s">
        <v>51</v>
      </c>
      <c r="AX266" s="218" t="s">
        <v>51</v>
      </c>
      <c r="AY266" s="326"/>
      <c r="AZ266" s="230"/>
    </row>
    <row r="267" spans="1:52">
      <c r="A267" s="329"/>
      <c r="B267" s="183"/>
      <c r="C267" s="210"/>
      <c r="D267" s="330">
        <f>SUM(D265:D266)</f>
        <v>0</v>
      </c>
      <c r="E267" s="330">
        <f t="shared" ref="E267:Q267" si="170">SUM(E265:E266)</f>
        <v>0</v>
      </c>
      <c r="F267" s="330">
        <f t="shared" si="170"/>
        <v>0</v>
      </c>
      <c r="G267" s="331">
        <f t="shared" si="170"/>
        <v>0</v>
      </c>
      <c r="H267" s="331">
        <f t="shared" si="170"/>
        <v>0</v>
      </c>
      <c r="I267" s="331">
        <f t="shared" si="170"/>
        <v>0</v>
      </c>
      <c r="J267" s="330">
        <f t="shared" si="170"/>
        <v>0</v>
      </c>
      <c r="K267" s="331">
        <f t="shared" si="170"/>
        <v>18</v>
      </c>
      <c r="L267" s="330">
        <f t="shared" si="170"/>
        <v>0</v>
      </c>
      <c r="M267" s="331">
        <f t="shared" si="170"/>
        <v>46</v>
      </c>
      <c r="N267" s="331">
        <f t="shared" si="170"/>
        <v>0</v>
      </c>
      <c r="O267" s="330">
        <f t="shared" si="170"/>
        <v>0</v>
      </c>
      <c r="P267" s="330">
        <f t="shared" si="170"/>
        <v>0</v>
      </c>
      <c r="Q267" s="330">
        <f t="shared" si="170"/>
        <v>0</v>
      </c>
      <c r="R267" s="231"/>
      <c r="S267" s="331">
        <f>SUM(S265:S266)</f>
        <v>50</v>
      </c>
      <c r="T267" s="330">
        <f t="shared" ref="S267:AX267" si="171">SUM(T265:T266)</f>
        <v>0</v>
      </c>
      <c r="U267" s="284">
        <f t="shared" si="171"/>
        <v>27</v>
      </c>
      <c r="V267" s="330">
        <f t="shared" si="171"/>
        <v>0</v>
      </c>
      <c r="W267" s="330">
        <f t="shared" si="171"/>
        <v>0</v>
      </c>
      <c r="X267" s="330">
        <f t="shared" si="171"/>
        <v>0</v>
      </c>
      <c r="Y267" s="330">
        <f t="shared" si="171"/>
        <v>0</v>
      </c>
      <c r="Z267" s="330">
        <f t="shared" si="171"/>
        <v>0</v>
      </c>
      <c r="AA267" s="330">
        <f t="shared" si="171"/>
        <v>0</v>
      </c>
      <c r="AB267" s="330">
        <f t="shared" si="171"/>
        <v>0</v>
      </c>
      <c r="AC267" s="330">
        <f t="shared" si="171"/>
        <v>0</v>
      </c>
      <c r="AD267" s="330">
        <f t="shared" si="171"/>
        <v>0</v>
      </c>
      <c r="AE267" s="330">
        <f t="shared" si="171"/>
        <v>0</v>
      </c>
      <c r="AF267" s="330">
        <f t="shared" si="171"/>
        <v>0</v>
      </c>
      <c r="AG267" s="330">
        <f t="shared" si="171"/>
        <v>0</v>
      </c>
      <c r="AH267" s="330">
        <f t="shared" si="171"/>
        <v>0</v>
      </c>
      <c r="AI267" s="330">
        <f t="shared" si="171"/>
        <v>0</v>
      </c>
      <c r="AJ267" s="330">
        <f t="shared" si="171"/>
        <v>0</v>
      </c>
      <c r="AK267" s="330">
        <f t="shared" si="171"/>
        <v>0</v>
      </c>
      <c r="AL267" s="330">
        <f t="shared" si="171"/>
        <v>0</v>
      </c>
      <c r="AM267" s="330">
        <f t="shared" si="171"/>
        <v>0</v>
      </c>
      <c r="AN267" s="330">
        <f t="shared" si="171"/>
        <v>0</v>
      </c>
      <c r="AO267" s="330">
        <f t="shared" si="171"/>
        <v>0</v>
      </c>
      <c r="AP267" s="330">
        <f t="shared" si="171"/>
        <v>0</v>
      </c>
      <c r="AQ267" s="330">
        <f t="shared" si="171"/>
        <v>0</v>
      </c>
      <c r="AR267" s="330">
        <f t="shared" si="171"/>
        <v>0</v>
      </c>
      <c r="AS267" s="330">
        <f t="shared" si="171"/>
        <v>0</v>
      </c>
      <c r="AT267" s="330">
        <f t="shared" si="171"/>
        <v>0</v>
      </c>
      <c r="AU267" s="330">
        <f t="shared" si="171"/>
        <v>0</v>
      </c>
      <c r="AV267" s="330">
        <f t="shared" si="171"/>
        <v>0</v>
      </c>
      <c r="AW267" s="330">
        <f t="shared" si="171"/>
        <v>0</v>
      </c>
      <c r="AX267" s="330">
        <f t="shared" si="171"/>
        <v>0</v>
      </c>
      <c r="AY267" s="210"/>
      <c r="AZ267" s="222"/>
    </row>
    <row r="268" spans="1:52">
      <c r="A268" s="335" t="s">
        <v>140</v>
      </c>
      <c r="B268" s="192"/>
      <c r="C268" s="224"/>
      <c r="D268" s="217"/>
      <c r="E268" s="187"/>
      <c r="F268" s="187"/>
      <c r="G268" s="183">
        <v>12</v>
      </c>
      <c r="H268" s="187">
        <v>0</v>
      </c>
      <c r="I268" s="187"/>
      <c r="J268" s="187"/>
      <c r="K268" s="187"/>
      <c r="L268" s="187"/>
      <c r="M268" s="187"/>
      <c r="N268" s="187">
        <v>12</v>
      </c>
      <c r="O268" s="187"/>
      <c r="P268" s="187"/>
      <c r="Q268" s="187"/>
      <c r="R268" s="276">
        <f>SUM(LARGE(D270:Q270,{1,2,3,4,5,6,7}))</f>
        <v>263</v>
      </c>
      <c r="S268" s="187">
        <v>12</v>
      </c>
      <c r="T268" s="187"/>
      <c r="U268" s="212">
        <v>12</v>
      </c>
      <c r="V268" s="218" t="s">
        <v>51</v>
      </c>
      <c r="W268" s="218"/>
      <c r="X268" s="218" t="s">
        <v>51</v>
      </c>
      <c r="Y268" s="218" t="s">
        <v>51</v>
      </c>
      <c r="Z268" s="218">
        <v>20</v>
      </c>
      <c r="AA268" s="218" t="s">
        <v>51</v>
      </c>
      <c r="AB268" s="218" t="s">
        <v>51</v>
      </c>
      <c r="AC268" s="218" t="s">
        <v>51</v>
      </c>
      <c r="AD268" s="218" t="s">
        <v>51</v>
      </c>
      <c r="AE268" s="218" t="s">
        <v>51</v>
      </c>
      <c r="AF268" s="218" t="s">
        <v>51</v>
      </c>
      <c r="AG268" s="218" t="s">
        <v>51</v>
      </c>
      <c r="AH268" s="218" t="s">
        <v>51</v>
      </c>
      <c r="AI268" s="218" t="s">
        <v>51</v>
      </c>
      <c r="AJ268" s="218" t="s">
        <v>51</v>
      </c>
      <c r="AK268" s="218" t="s">
        <v>51</v>
      </c>
      <c r="AL268" s="218" t="s">
        <v>51</v>
      </c>
      <c r="AM268" s="218" t="s">
        <v>51</v>
      </c>
      <c r="AN268" s="218" t="s">
        <v>51</v>
      </c>
      <c r="AO268" s="218" t="s">
        <v>51</v>
      </c>
      <c r="AP268" s="218" t="s">
        <v>51</v>
      </c>
      <c r="AQ268" s="218" t="s">
        <v>51</v>
      </c>
      <c r="AR268" s="218" t="s">
        <v>51</v>
      </c>
      <c r="AS268" s="218" t="s">
        <v>51</v>
      </c>
      <c r="AT268" s="218" t="s">
        <v>51</v>
      </c>
      <c r="AU268" s="218" t="s">
        <v>51</v>
      </c>
      <c r="AV268" s="218" t="s">
        <v>51</v>
      </c>
      <c r="AW268" s="218" t="s">
        <v>51</v>
      </c>
      <c r="AX268" s="218" t="s">
        <v>51</v>
      </c>
      <c r="AY268" s="326">
        <f>SUM(V270:AX270)</f>
        <v>36</v>
      </c>
      <c r="AZ268" s="230">
        <f>SUM(AY268,S270:U270,R268,B268:C270)</f>
        <v>344</v>
      </c>
    </row>
    <row r="269" spans="1:52">
      <c r="A269" s="325"/>
      <c r="B269" s="199"/>
      <c r="C269" s="326"/>
      <c r="D269" s="327"/>
      <c r="E269" s="328"/>
      <c r="F269" s="220"/>
      <c r="G269" s="187">
        <v>239</v>
      </c>
      <c r="H269" s="187"/>
      <c r="I269" s="183"/>
      <c r="J269" s="328"/>
      <c r="K269" s="187"/>
      <c r="L269" s="220"/>
      <c r="M269" s="187"/>
      <c r="N269" s="183">
        <v>0</v>
      </c>
      <c r="O269" s="220"/>
      <c r="P269" s="220"/>
      <c r="Q269" s="220"/>
      <c r="R269" s="276"/>
      <c r="S269" s="183">
        <v>11</v>
      </c>
      <c r="T269" s="328"/>
      <c r="U269" s="212">
        <v>10</v>
      </c>
      <c r="V269" s="218" t="s">
        <v>51</v>
      </c>
      <c r="W269" s="218"/>
      <c r="X269" s="218" t="s">
        <v>51</v>
      </c>
      <c r="Y269" s="218" t="s">
        <v>51</v>
      </c>
      <c r="Z269" s="218">
        <v>16</v>
      </c>
      <c r="AA269" s="218" t="s">
        <v>51</v>
      </c>
      <c r="AB269" s="218" t="s">
        <v>51</v>
      </c>
      <c r="AC269" s="218" t="s">
        <v>51</v>
      </c>
      <c r="AD269" s="218" t="s">
        <v>51</v>
      </c>
      <c r="AE269" s="218" t="s">
        <v>51</v>
      </c>
      <c r="AF269" s="218" t="s">
        <v>51</v>
      </c>
      <c r="AG269" s="218" t="s">
        <v>51</v>
      </c>
      <c r="AH269" s="218" t="s">
        <v>51</v>
      </c>
      <c r="AI269" s="218" t="s">
        <v>51</v>
      </c>
      <c r="AJ269" s="218" t="s">
        <v>51</v>
      </c>
      <c r="AK269" s="218" t="s">
        <v>51</v>
      </c>
      <c r="AL269" s="218" t="s">
        <v>51</v>
      </c>
      <c r="AM269" s="218" t="s">
        <v>51</v>
      </c>
      <c r="AN269" s="218" t="s">
        <v>51</v>
      </c>
      <c r="AO269" s="218" t="s">
        <v>51</v>
      </c>
      <c r="AP269" s="218" t="s">
        <v>51</v>
      </c>
      <c r="AQ269" s="218" t="s">
        <v>51</v>
      </c>
      <c r="AR269" s="218" t="s">
        <v>51</v>
      </c>
      <c r="AS269" s="218" t="s">
        <v>51</v>
      </c>
      <c r="AT269" s="218" t="s">
        <v>51</v>
      </c>
      <c r="AU269" s="218" t="s">
        <v>51</v>
      </c>
      <c r="AV269" s="218" t="s">
        <v>51</v>
      </c>
      <c r="AW269" s="218" t="s">
        <v>51</v>
      </c>
      <c r="AX269" s="218" t="s">
        <v>51</v>
      </c>
      <c r="AY269" s="326"/>
      <c r="AZ269" s="230"/>
    </row>
    <row r="270" spans="1:52">
      <c r="A270" s="329"/>
      <c r="B270" s="183"/>
      <c r="C270" s="210"/>
      <c r="D270" s="330">
        <f t="shared" ref="D270:Q270" si="172">SUM(D268:D269)</f>
        <v>0</v>
      </c>
      <c r="E270" s="330">
        <f t="shared" si="172"/>
        <v>0</v>
      </c>
      <c r="F270" s="330">
        <f t="shared" si="172"/>
        <v>0</v>
      </c>
      <c r="G270" s="331">
        <f t="shared" si="172"/>
        <v>251</v>
      </c>
      <c r="H270" s="331">
        <f t="shared" si="172"/>
        <v>0</v>
      </c>
      <c r="I270" s="331">
        <f t="shared" si="172"/>
        <v>0</v>
      </c>
      <c r="J270" s="330">
        <f t="shared" si="172"/>
        <v>0</v>
      </c>
      <c r="K270" s="331">
        <f t="shared" si="172"/>
        <v>0</v>
      </c>
      <c r="L270" s="330">
        <f t="shared" si="172"/>
        <v>0</v>
      </c>
      <c r="M270" s="331">
        <f t="shared" si="172"/>
        <v>0</v>
      </c>
      <c r="N270" s="331">
        <f t="shared" si="172"/>
        <v>12</v>
      </c>
      <c r="O270" s="330">
        <f t="shared" si="172"/>
        <v>0</v>
      </c>
      <c r="P270" s="330">
        <f t="shared" si="172"/>
        <v>0</v>
      </c>
      <c r="Q270" s="330">
        <f t="shared" si="172"/>
        <v>0</v>
      </c>
      <c r="R270" s="231"/>
      <c r="S270" s="331">
        <f>SUM(S268:S269)</f>
        <v>23</v>
      </c>
      <c r="T270" s="330">
        <f t="shared" ref="S270:AX270" si="173">SUM(T268:T269)</f>
        <v>0</v>
      </c>
      <c r="U270" s="284">
        <f t="shared" si="173"/>
        <v>22</v>
      </c>
      <c r="V270" s="330">
        <f t="shared" si="173"/>
        <v>0</v>
      </c>
      <c r="W270" s="330">
        <f t="shared" si="173"/>
        <v>0</v>
      </c>
      <c r="X270" s="330">
        <f t="shared" si="173"/>
        <v>0</v>
      </c>
      <c r="Y270" s="330">
        <f t="shared" si="173"/>
        <v>0</v>
      </c>
      <c r="Z270" s="330">
        <f t="shared" si="173"/>
        <v>36</v>
      </c>
      <c r="AA270" s="330">
        <f t="shared" si="173"/>
        <v>0</v>
      </c>
      <c r="AB270" s="330">
        <f t="shared" si="173"/>
        <v>0</v>
      </c>
      <c r="AC270" s="330">
        <f t="shared" si="173"/>
        <v>0</v>
      </c>
      <c r="AD270" s="330">
        <f t="shared" si="173"/>
        <v>0</v>
      </c>
      <c r="AE270" s="330">
        <f t="shared" si="173"/>
        <v>0</v>
      </c>
      <c r="AF270" s="330">
        <f t="shared" si="173"/>
        <v>0</v>
      </c>
      <c r="AG270" s="330">
        <f t="shared" si="173"/>
        <v>0</v>
      </c>
      <c r="AH270" s="330">
        <f t="shared" si="173"/>
        <v>0</v>
      </c>
      <c r="AI270" s="330">
        <f t="shared" si="173"/>
        <v>0</v>
      </c>
      <c r="AJ270" s="330">
        <f t="shared" si="173"/>
        <v>0</v>
      </c>
      <c r="AK270" s="330">
        <f t="shared" si="173"/>
        <v>0</v>
      </c>
      <c r="AL270" s="330">
        <f t="shared" si="173"/>
        <v>0</v>
      </c>
      <c r="AM270" s="330">
        <f t="shared" si="173"/>
        <v>0</v>
      </c>
      <c r="AN270" s="330">
        <f t="shared" si="173"/>
        <v>0</v>
      </c>
      <c r="AO270" s="330">
        <f t="shared" si="173"/>
        <v>0</v>
      </c>
      <c r="AP270" s="330">
        <f t="shared" si="173"/>
        <v>0</v>
      </c>
      <c r="AQ270" s="330">
        <f t="shared" si="173"/>
        <v>0</v>
      </c>
      <c r="AR270" s="330">
        <f t="shared" si="173"/>
        <v>0</v>
      </c>
      <c r="AS270" s="330">
        <f t="shared" si="173"/>
        <v>0</v>
      </c>
      <c r="AT270" s="330">
        <f t="shared" si="173"/>
        <v>0</v>
      </c>
      <c r="AU270" s="330">
        <f t="shared" si="173"/>
        <v>0</v>
      </c>
      <c r="AV270" s="330">
        <f t="shared" si="173"/>
        <v>0</v>
      </c>
      <c r="AW270" s="330">
        <f t="shared" si="173"/>
        <v>0</v>
      </c>
      <c r="AX270" s="330">
        <f t="shared" si="173"/>
        <v>0</v>
      </c>
      <c r="AY270" s="210"/>
      <c r="AZ270" s="222"/>
    </row>
    <row r="271" spans="1:52">
      <c r="A271" s="191" t="s">
        <v>141</v>
      </c>
      <c r="B271" s="192"/>
      <c r="C271" s="224"/>
      <c r="D271" s="217"/>
      <c r="E271" s="187"/>
      <c r="F271" s="187"/>
      <c r="G271" s="183">
        <v>12</v>
      </c>
      <c r="H271" s="187">
        <v>0</v>
      </c>
      <c r="I271" s="187"/>
      <c r="J271" s="187"/>
      <c r="K271" s="187">
        <v>12</v>
      </c>
      <c r="L271" s="187"/>
      <c r="M271" s="187"/>
      <c r="N271" s="187">
        <v>6</v>
      </c>
      <c r="O271" s="187"/>
      <c r="P271" s="187"/>
      <c r="Q271" s="187"/>
      <c r="R271" s="276">
        <f>SUM(LARGE(D273:Q273,{1,2,3,4,5,6,7}))</f>
        <v>106</v>
      </c>
      <c r="S271" s="187">
        <v>18</v>
      </c>
      <c r="T271" s="187"/>
      <c r="U271" s="212">
        <v>12</v>
      </c>
      <c r="V271" s="218" t="s">
        <v>51</v>
      </c>
      <c r="W271" s="218" t="s">
        <v>51</v>
      </c>
      <c r="X271" s="218" t="s">
        <v>51</v>
      </c>
      <c r="Y271" s="218" t="s">
        <v>51</v>
      </c>
      <c r="Z271" s="218" t="s">
        <v>51</v>
      </c>
      <c r="AA271" s="218" t="s">
        <v>51</v>
      </c>
      <c r="AB271" s="218" t="s">
        <v>51</v>
      </c>
      <c r="AC271" s="218" t="s">
        <v>51</v>
      </c>
      <c r="AD271" s="218" t="s">
        <v>51</v>
      </c>
      <c r="AE271" s="218" t="s">
        <v>51</v>
      </c>
      <c r="AF271" s="218" t="s">
        <v>51</v>
      </c>
      <c r="AG271" s="218" t="s">
        <v>51</v>
      </c>
      <c r="AH271" s="218" t="s">
        <v>51</v>
      </c>
      <c r="AI271" s="218" t="s">
        <v>51</v>
      </c>
      <c r="AJ271" s="218" t="s">
        <v>51</v>
      </c>
      <c r="AK271" s="218" t="s">
        <v>51</v>
      </c>
      <c r="AL271" s="218" t="s">
        <v>51</v>
      </c>
      <c r="AM271" s="218" t="s">
        <v>51</v>
      </c>
      <c r="AN271" s="218">
        <v>30</v>
      </c>
      <c r="AO271" s="218">
        <v>53</v>
      </c>
      <c r="AP271" s="218" t="s">
        <v>51</v>
      </c>
      <c r="AQ271" s="218" t="s">
        <v>51</v>
      </c>
      <c r="AR271" s="218" t="s">
        <v>51</v>
      </c>
      <c r="AS271" s="218" t="s">
        <v>51</v>
      </c>
      <c r="AT271" s="218" t="s">
        <v>51</v>
      </c>
      <c r="AU271" s="218" t="s">
        <v>51</v>
      </c>
      <c r="AV271" s="218" t="s">
        <v>51</v>
      </c>
      <c r="AW271" s="218" t="s">
        <v>51</v>
      </c>
      <c r="AX271" s="218" t="s">
        <v>51</v>
      </c>
      <c r="AY271" s="326">
        <f>SUM(V273:AX273)</f>
        <v>103</v>
      </c>
      <c r="AZ271" s="230">
        <f>SUM(AY271,S273:U273,R271,B271:C273)</f>
        <v>245</v>
      </c>
    </row>
    <row r="272" spans="1:52">
      <c r="A272" s="325"/>
      <c r="B272" s="199"/>
      <c r="C272" s="326"/>
      <c r="D272" s="327"/>
      <c r="E272" s="328"/>
      <c r="F272" s="220"/>
      <c r="G272" s="187">
        <v>52</v>
      </c>
      <c r="H272" s="187"/>
      <c r="I272" s="183"/>
      <c r="J272" s="328"/>
      <c r="K272" s="187">
        <v>24</v>
      </c>
      <c r="L272" s="220"/>
      <c r="M272" s="187"/>
      <c r="N272" s="183">
        <v>0</v>
      </c>
      <c r="O272" s="220"/>
      <c r="P272" s="220"/>
      <c r="Q272" s="220"/>
      <c r="R272" s="276"/>
      <c r="S272" s="183">
        <v>1</v>
      </c>
      <c r="T272" s="328"/>
      <c r="U272" s="212">
        <v>5</v>
      </c>
      <c r="V272" s="218" t="s">
        <v>51</v>
      </c>
      <c r="W272" s="218" t="s">
        <v>51</v>
      </c>
      <c r="X272" s="218" t="s">
        <v>51</v>
      </c>
      <c r="Y272" s="218" t="s">
        <v>51</v>
      </c>
      <c r="Z272" s="218" t="s">
        <v>51</v>
      </c>
      <c r="AA272" s="218" t="s">
        <v>51</v>
      </c>
      <c r="AB272" s="218" t="s">
        <v>51</v>
      </c>
      <c r="AC272" s="218" t="s">
        <v>51</v>
      </c>
      <c r="AD272" s="218" t="s">
        <v>51</v>
      </c>
      <c r="AE272" s="218" t="s">
        <v>51</v>
      </c>
      <c r="AF272" s="218" t="s">
        <v>51</v>
      </c>
      <c r="AG272" s="218" t="s">
        <v>51</v>
      </c>
      <c r="AH272" s="218" t="s">
        <v>51</v>
      </c>
      <c r="AI272" s="218" t="s">
        <v>51</v>
      </c>
      <c r="AJ272" s="218" t="s">
        <v>51</v>
      </c>
      <c r="AK272" s="218" t="s">
        <v>51</v>
      </c>
      <c r="AL272" s="218" t="s">
        <v>51</v>
      </c>
      <c r="AM272" s="218" t="s">
        <v>51</v>
      </c>
      <c r="AN272" s="218">
        <v>6</v>
      </c>
      <c r="AO272" s="218">
        <v>14</v>
      </c>
      <c r="AP272" s="218" t="s">
        <v>51</v>
      </c>
      <c r="AQ272" s="218" t="s">
        <v>51</v>
      </c>
      <c r="AR272" s="218" t="s">
        <v>51</v>
      </c>
      <c r="AS272" s="218" t="s">
        <v>51</v>
      </c>
      <c r="AT272" s="218" t="s">
        <v>51</v>
      </c>
      <c r="AU272" s="218" t="s">
        <v>51</v>
      </c>
      <c r="AV272" s="218" t="s">
        <v>51</v>
      </c>
      <c r="AW272" s="218" t="s">
        <v>51</v>
      </c>
      <c r="AX272" s="218" t="s">
        <v>51</v>
      </c>
      <c r="AY272" s="326"/>
      <c r="AZ272" s="230"/>
    </row>
    <row r="273" spans="1:52">
      <c r="A273" s="329"/>
      <c r="B273" s="183"/>
      <c r="C273" s="210"/>
      <c r="D273" s="330">
        <f t="shared" ref="D273:Q273" si="174">SUM(D271:D272)</f>
        <v>0</v>
      </c>
      <c r="E273" s="330">
        <f t="shared" si="174"/>
        <v>0</v>
      </c>
      <c r="F273" s="330">
        <f t="shared" si="174"/>
        <v>0</v>
      </c>
      <c r="G273" s="331">
        <f t="shared" si="174"/>
        <v>64</v>
      </c>
      <c r="H273" s="331">
        <f t="shared" si="174"/>
        <v>0</v>
      </c>
      <c r="I273" s="331">
        <f t="shared" si="174"/>
        <v>0</v>
      </c>
      <c r="J273" s="330">
        <f t="shared" si="174"/>
        <v>0</v>
      </c>
      <c r="K273" s="331">
        <f t="shared" si="174"/>
        <v>36</v>
      </c>
      <c r="L273" s="330">
        <f t="shared" si="174"/>
        <v>0</v>
      </c>
      <c r="M273" s="331">
        <f t="shared" si="174"/>
        <v>0</v>
      </c>
      <c r="N273" s="331">
        <f t="shared" si="174"/>
        <v>6</v>
      </c>
      <c r="O273" s="330">
        <f t="shared" si="174"/>
        <v>0</v>
      </c>
      <c r="P273" s="330">
        <f t="shared" si="174"/>
        <v>0</v>
      </c>
      <c r="Q273" s="330">
        <f t="shared" si="174"/>
        <v>0</v>
      </c>
      <c r="R273" s="231"/>
      <c r="S273" s="331">
        <f>SUM(S271:S272)</f>
        <v>19</v>
      </c>
      <c r="T273" s="330">
        <f t="shared" ref="S273:AX273" si="175">SUM(T271:T272)</f>
        <v>0</v>
      </c>
      <c r="U273" s="284">
        <f t="shared" si="175"/>
        <v>17</v>
      </c>
      <c r="V273" s="330">
        <f t="shared" si="175"/>
        <v>0</v>
      </c>
      <c r="W273" s="330">
        <f t="shared" si="175"/>
        <v>0</v>
      </c>
      <c r="X273" s="330">
        <f t="shared" si="175"/>
        <v>0</v>
      </c>
      <c r="Y273" s="330">
        <f t="shared" si="175"/>
        <v>0</v>
      </c>
      <c r="Z273" s="330">
        <f t="shared" si="175"/>
        <v>0</v>
      </c>
      <c r="AA273" s="330">
        <f t="shared" si="175"/>
        <v>0</v>
      </c>
      <c r="AB273" s="330">
        <f t="shared" si="175"/>
        <v>0</v>
      </c>
      <c r="AC273" s="330">
        <f t="shared" si="175"/>
        <v>0</v>
      </c>
      <c r="AD273" s="330">
        <f t="shared" si="175"/>
        <v>0</v>
      </c>
      <c r="AE273" s="330">
        <f t="shared" si="175"/>
        <v>0</v>
      </c>
      <c r="AF273" s="330">
        <f t="shared" si="175"/>
        <v>0</v>
      </c>
      <c r="AG273" s="330">
        <f t="shared" si="175"/>
        <v>0</v>
      </c>
      <c r="AH273" s="330">
        <f t="shared" si="175"/>
        <v>0</v>
      </c>
      <c r="AI273" s="330">
        <f t="shared" si="175"/>
        <v>0</v>
      </c>
      <c r="AJ273" s="330">
        <f t="shared" si="175"/>
        <v>0</v>
      </c>
      <c r="AK273" s="330">
        <f t="shared" si="175"/>
        <v>0</v>
      </c>
      <c r="AL273" s="330">
        <f t="shared" si="175"/>
        <v>0</v>
      </c>
      <c r="AM273" s="330">
        <f t="shared" si="175"/>
        <v>0</v>
      </c>
      <c r="AN273" s="330">
        <f t="shared" si="175"/>
        <v>36</v>
      </c>
      <c r="AO273" s="330">
        <f t="shared" si="175"/>
        <v>67</v>
      </c>
      <c r="AP273" s="330">
        <f t="shared" si="175"/>
        <v>0</v>
      </c>
      <c r="AQ273" s="330">
        <f t="shared" si="175"/>
        <v>0</v>
      </c>
      <c r="AR273" s="330">
        <f t="shared" si="175"/>
        <v>0</v>
      </c>
      <c r="AS273" s="330">
        <f t="shared" si="175"/>
        <v>0</v>
      </c>
      <c r="AT273" s="330">
        <f t="shared" si="175"/>
        <v>0</v>
      </c>
      <c r="AU273" s="330">
        <f t="shared" si="175"/>
        <v>0</v>
      </c>
      <c r="AV273" s="330">
        <f t="shared" si="175"/>
        <v>0</v>
      </c>
      <c r="AW273" s="330">
        <f t="shared" si="175"/>
        <v>0</v>
      </c>
      <c r="AX273" s="330">
        <f t="shared" si="175"/>
        <v>0</v>
      </c>
      <c r="AY273" s="210"/>
      <c r="AZ273" s="222"/>
    </row>
    <row r="274" spans="1:52">
      <c r="A274" s="335" t="s">
        <v>142</v>
      </c>
      <c r="B274" s="192"/>
      <c r="C274" s="224"/>
      <c r="D274" s="217"/>
      <c r="E274" s="187"/>
      <c r="F274" s="187"/>
      <c r="G274" s="183">
        <v>12</v>
      </c>
      <c r="H274" s="187"/>
      <c r="I274" s="187"/>
      <c r="J274" s="187"/>
      <c r="K274" s="187">
        <v>12</v>
      </c>
      <c r="L274" s="187"/>
      <c r="M274" s="187"/>
      <c r="N274" s="187"/>
      <c r="O274" s="187"/>
      <c r="P274" s="187"/>
      <c r="Q274" s="187"/>
      <c r="R274" s="276">
        <f>SUM(LARGE(D276:Q276,{1,2,3,4,5,6,7}))</f>
        <v>95</v>
      </c>
      <c r="S274" s="187">
        <v>24</v>
      </c>
      <c r="T274" s="187"/>
      <c r="U274" s="212">
        <v>12</v>
      </c>
      <c r="V274" s="217"/>
      <c r="W274" s="187"/>
      <c r="X274" s="187"/>
      <c r="Y274" s="187"/>
      <c r="Z274" s="187"/>
      <c r="AA274" s="187"/>
      <c r="AB274" s="187"/>
      <c r="AC274" s="187"/>
      <c r="AD274" s="187"/>
      <c r="AE274" s="187"/>
      <c r="AF274" s="187"/>
      <c r="AG274" s="187"/>
      <c r="AH274" s="187"/>
      <c r="AI274" s="187"/>
      <c r="AJ274" s="187"/>
      <c r="AK274" s="187"/>
      <c r="AL274" s="187"/>
      <c r="AM274" s="183">
        <v>88</v>
      </c>
      <c r="AN274" s="183"/>
      <c r="AO274" s="187"/>
      <c r="AP274" s="187"/>
      <c r="AQ274" s="187"/>
      <c r="AR274" s="183"/>
      <c r="AS274" s="183"/>
      <c r="AT274" s="187"/>
      <c r="AU274" s="187"/>
      <c r="AV274" s="187"/>
      <c r="AW274" s="187"/>
      <c r="AX274" s="187"/>
      <c r="AY274" s="326">
        <f>SUM(V276:AX276)</f>
        <v>120</v>
      </c>
      <c r="AZ274" s="230">
        <f>SUM(AY274,S276:U276,R274,B274:C276)</f>
        <v>293.5</v>
      </c>
    </row>
    <row r="275" spans="1:52">
      <c r="A275" s="325"/>
      <c r="B275" s="199"/>
      <c r="C275" s="326"/>
      <c r="D275" s="327"/>
      <c r="E275" s="328"/>
      <c r="F275" s="220"/>
      <c r="G275" s="187">
        <v>68</v>
      </c>
      <c r="H275" s="187"/>
      <c r="I275" s="183"/>
      <c r="J275" s="328"/>
      <c r="K275" s="187">
        <v>3</v>
      </c>
      <c r="L275" s="220"/>
      <c r="M275" s="187"/>
      <c r="N275" s="183"/>
      <c r="O275" s="220"/>
      <c r="P275" s="220"/>
      <c r="Q275" s="220"/>
      <c r="R275" s="276"/>
      <c r="S275" s="183">
        <f>17+15.5</f>
        <v>32.5</v>
      </c>
      <c r="T275" s="328"/>
      <c r="U275" s="212">
        <v>10</v>
      </c>
      <c r="V275" s="218"/>
      <c r="W275" s="220"/>
      <c r="X275" s="220"/>
      <c r="Y275" s="220"/>
      <c r="Z275" s="220"/>
      <c r="AA275" s="220"/>
      <c r="AB275" s="220"/>
      <c r="AC275" s="220"/>
      <c r="AD275" s="220"/>
      <c r="AE275" s="220"/>
      <c r="AF275" s="220"/>
      <c r="AG275" s="220"/>
      <c r="AH275" s="220"/>
      <c r="AI275" s="220"/>
      <c r="AJ275" s="220"/>
      <c r="AK275" s="220"/>
      <c r="AL275" s="220"/>
      <c r="AM275" s="220">
        <v>32</v>
      </c>
      <c r="AN275" s="220"/>
      <c r="AO275" s="220"/>
      <c r="AP275" s="220"/>
      <c r="AQ275" s="220"/>
      <c r="AR275" s="220"/>
      <c r="AS275" s="220"/>
      <c r="AT275" s="220"/>
      <c r="AU275" s="220"/>
      <c r="AV275" s="220"/>
      <c r="AW275" s="220"/>
      <c r="AX275" s="220"/>
      <c r="AY275" s="326"/>
      <c r="AZ275" s="230"/>
    </row>
    <row r="276" spans="1:52">
      <c r="A276" s="329"/>
      <c r="B276" s="183"/>
      <c r="C276" s="210"/>
      <c r="D276" s="330">
        <f t="shared" ref="D276:Q276" si="176">SUM(D274:D275)</f>
        <v>0</v>
      </c>
      <c r="E276" s="330">
        <f t="shared" si="176"/>
        <v>0</v>
      </c>
      <c r="F276" s="330">
        <f t="shared" si="176"/>
        <v>0</v>
      </c>
      <c r="G276" s="331">
        <f t="shared" si="176"/>
        <v>80</v>
      </c>
      <c r="H276" s="331">
        <f t="shared" si="176"/>
        <v>0</v>
      </c>
      <c r="I276" s="331">
        <f t="shared" si="176"/>
        <v>0</v>
      </c>
      <c r="J276" s="330">
        <f t="shared" si="176"/>
        <v>0</v>
      </c>
      <c r="K276" s="331">
        <f t="shared" si="176"/>
        <v>15</v>
      </c>
      <c r="L276" s="330">
        <f t="shared" si="176"/>
        <v>0</v>
      </c>
      <c r="M276" s="331">
        <f t="shared" si="176"/>
        <v>0</v>
      </c>
      <c r="N276" s="331">
        <f t="shared" si="176"/>
        <v>0</v>
      </c>
      <c r="O276" s="330">
        <f t="shared" si="176"/>
        <v>0</v>
      </c>
      <c r="P276" s="330">
        <f t="shared" si="176"/>
        <v>0</v>
      </c>
      <c r="Q276" s="330">
        <f t="shared" si="176"/>
        <v>0</v>
      </c>
      <c r="R276" s="231"/>
      <c r="S276" s="331">
        <f>SUM(S274:S275)</f>
        <v>56.5</v>
      </c>
      <c r="T276" s="330">
        <f t="shared" ref="S276:AX276" si="177">SUM(T274:T275)</f>
        <v>0</v>
      </c>
      <c r="U276" s="284">
        <f t="shared" si="177"/>
        <v>22</v>
      </c>
      <c r="V276" s="330">
        <f t="shared" si="177"/>
        <v>0</v>
      </c>
      <c r="W276" s="330">
        <f t="shared" si="177"/>
        <v>0</v>
      </c>
      <c r="X276" s="330">
        <f t="shared" si="177"/>
        <v>0</v>
      </c>
      <c r="Y276" s="330">
        <f t="shared" si="177"/>
        <v>0</v>
      </c>
      <c r="Z276" s="330">
        <f t="shared" si="177"/>
        <v>0</v>
      </c>
      <c r="AA276" s="330">
        <f t="shared" si="177"/>
        <v>0</v>
      </c>
      <c r="AB276" s="330">
        <f t="shared" si="177"/>
        <v>0</v>
      </c>
      <c r="AC276" s="330">
        <f t="shared" si="177"/>
        <v>0</v>
      </c>
      <c r="AD276" s="330">
        <f t="shared" si="177"/>
        <v>0</v>
      </c>
      <c r="AE276" s="330">
        <f t="shared" si="177"/>
        <v>0</v>
      </c>
      <c r="AF276" s="330">
        <f t="shared" si="177"/>
        <v>0</v>
      </c>
      <c r="AG276" s="330">
        <f t="shared" si="177"/>
        <v>0</v>
      </c>
      <c r="AH276" s="330">
        <f t="shared" si="177"/>
        <v>0</v>
      </c>
      <c r="AI276" s="330">
        <f t="shared" si="177"/>
        <v>0</v>
      </c>
      <c r="AJ276" s="330">
        <f t="shared" si="177"/>
        <v>0</v>
      </c>
      <c r="AK276" s="330">
        <f t="shared" si="177"/>
        <v>0</v>
      </c>
      <c r="AL276" s="330">
        <f t="shared" si="177"/>
        <v>0</v>
      </c>
      <c r="AM276" s="330">
        <f t="shared" si="177"/>
        <v>120</v>
      </c>
      <c r="AN276" s="330">
        <f t="shared" si="177"/>
        <v>0</v>
      </c>
      <c r="AO276" s="330">
        <f t="shared" si="177"/>
        <v>0</v>
      </c>
      <c r="AP276" s="330">
        <f t="shared" si="177"/>
        <v>0</v>
      </c>
      <c r="AQ276" s="330">
        <f t="shared" si="177"/>
        <v>0</v>
      </c>
      <c r="AR276" s="330">
        <f t="shared" si="177"/>
        <v>0</v>
      </c>
      <c r="AS276" s="330">
        <f t="shared" si="177"/>
        <v>0</v>
      </c>
      <c r="AT276" s="330">
        <f t="shared" si="177"/>
        <v>0</v>
      </c>
      <c r="AU276" s="330">
        <f t="shared" si="177"/>
        <v>0</v>
      </c>
      <c r="AV276" s="330">
        <f t="shared" si="177"/>
        <v>0</v>
      </c>
      <c r="AW276" s="330">
        <f t="shared" si="177"/>
        <v>0</v>
      </c>
      <c r="AX276" s="330">
        <f t="shared" si="177"/>
        <v>0</v>
      </c>
      <c r="AY276" s="210"/>
      <c r="AZ276" s="222"/>
    </row>
    <row r="277" spans="1:52">
      <c r="A277" s="335" t="s">
        <v>143</v>
      </c>
      <c r="B277" s="192"/>
      <c r="C277" s="224"/>
      <c r="D277" s="217"/>
      <c r="E277" s="187"/>
      <c r="F277" s="187"/>
      <c r="G277" s="183"/>
      <c r="H277" s="187"/>
      <c r="I277" s="187"/>
      <c r="J277" s="187"/>
      <c r="K277" s="187">
        <v>12</v>
      </c>
      <c r="L277" s="187"/>
      <c r="M277" s="187"/>
      <c r="N277" s="187"/>
      <c r="O277" s="187"/>
      <c r="P277" s="187"/>
      <c r="Q277" s="187"/>
      <c r="R277" s="276">
        <f>SUM(LARGE(D279:Q279,{1,2,3,4,5,6,7}))</f>
        <v>18</v>
      </c>
      <c r="S277" s="187">
        <v>24</v>
      </c>
      <c r="T277" s="187"/>
      <c r="U277" s="212">
        <v>12</v>
      </c>
      <c r="V277" s="217"/>
      <c r="W277" s="187"/>
      <c r="X277" s="187"/>
      <c r="Y277" s="187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3"/>
      <c r="AN277" s="183"/>
      <c r="AO277" s="187"/>
      <c r="AP277" s="187"/>
      <c r="AQ277" s="187"/>
      <c r="AR277" s="183"/>
      <c r="AS277" s="183"/>
      <c r="AT277" s="187"/>
      <c r="AU277" s="187"/>
      <c r="AV277" s="187"/>
      <c r="AW277" s="187"/>
      <c r="AX277" s="187"/>
      <c r="AY277" s="326">
        <f>SUM(V279:AX279)</f>
        <v>0</v>
      </c>
      <c r="AZ277" s="230">
        <f>SUM(AY277,S279:U279,R277,B277:C279)</f>
        <v>78</v>
      </c>
    </row>
    <row r="278" spans="1:52">
      <c r="A278" s="325"/>
      <c r="B278" s="199"/>
      <c r="C278" s="326"/>
      <c r="D278" s="327"/>
      <c r="E278" s="328"/>
      <c r="F278" s="220"/>
      <c r="G278" s="187"/>
      <c r="H278" s="187"/>
      <c r="I278" s="183"/>
      <c r="J278" s="328"/>
      <c r="K278" s="187">
        <v>6</v>
      </c>
      <c r="L278" s="220"/>
      <c r="M278" s="187"/>
      <c r="N278" s="183"/>
      <c r="O278" s="220"/>
      <c r="P278" s="220"/>
      <c r="Q278" s="220"/>
      <c r="R278" s="276"/>
      <c r="S278" s="183">
        <v>14</v>
      </c>
      <c r="T278" s="328"/>
      <c r="U278" s="212">
        <v>10</v>
      </c>
      <c r="V278" s="218"/>
      <c r="W278" s="220"/>
      <c r="X278" s="220"/>
      <c r="Y278" s="220"/>
      <c r="Z278" s="220"/>
      <c r="AA278" s="220"/>
      <c r="AB278" s="220"/>
      <c r="AC278" s="220"/>
      <c r="AD278" s="220"/>
      <c r="AE278" s="220"/>
      <c r="AF278" s="220"/>
      <c r="AG278" s="220"/>
      <c r="AH278" s="220"/>
      <c r="AI278" s="220"/>
      <c r="AJ278" s="220"/>
      <c r="AK278" s="220"/>
      <c r="AL278" s="220"/>
      <c r="AM278" s="220"/>
      <c r="AN278" s="220"/>
      <c r="AO278" s="220"/>
      <c r="AP278" s="220"/>
      <c r="AQ278" s="220"/>
      <c r="AR278" s="220"/>
      <c r="AS278" s="220"/>
      <c r="AT278" s="220"/>
      <c r="AU278" s="220"/>
      <c r="AV278" s="220"/>
      <c r="AW278" s="220"/>
      <c r="AX278" s="220"/>
      <c r="AY278" s="326"/>
      <c r="AZ278" s="230"/>
    </row>
    <row r="279" spans="1:52">
      <c r="A279" s="329"/>
      <c r="B279" s="183"/>
      <c r="C279" s="210"/>
      <c r="D279" s="330">
        <f t="shared" ref="D279:Q279" si="178">SUM(D277:D278)</f>
        <v>0</v>
      </c>
      <c r="E279" s="330">
        <f t="shared" si="178"/>
        <v>0</v>
      </c>
      <c r="F279" s="330">
        <f t="shared" si="178"/>
        <v>0</v>
      </c>
      <c r="G279" s="331">
        <f t="shared" si="178"/>
        <v>0</v>
      </c>
      <c r="H279" s="331">
        <f t="shared" si="178"/>
        <v>0</v>
      </c>
      <c r="I279" s="331">
        <f t="shared" si="178"/>
        <v>0</v>
      </c>
      <c r="J279" s="330">
        <f t="shared" si="178"/>
        <v>0</v>
      </c>
      <c r="K279" s="331">
        <f t="shared" si="178"/>
        <v>18</v>
      </c>
      <c r="L279" s="330">
        <f t="shared" si="178"/>
        <v>0</v>
      </c>
      <c r="M279" s="331">
        <f t="shared" si="178"/>
        <v>0</v>
      </c>
      <c r="N279" s="331">
        <f t="shared" si="178"/>
        <v>0</v>
      </c>
      <c r="O279" s="330">
        <f t="shared" si="178"/>
        <v>0</v>
      </c>
      <c r="P279" s="330">
        <f t="shared" si="178"/>
        <v>0</v>
      </c>
      <c r="Q279" s="330">
        <f t="shared" si="178"/>
        <v>0</v>
      </c>
      <c r="R279" s="231"/>
      <c r="S279" s="331">
        <f>SUM(S277:S278)</f>
        <v>38</v>
      </c>
      <c r="T279" s="330">
        <f t="shared" ref="S279:AD279" si="179">SUM(T277:T278)</f>
        <v>0</v>
      </c>
      <c r="U279" s="284">
        <f t="shared" si="179"/>
        <v>22</v>
      </c>
      <c r="V279" s="330">
        <f t="shared" si="179"/>
        <v>0</v>
      </c>
      <c r="W279" s="330">
        <f t="shared" si="179"/>
        <v>0</v>
      </c>
      <c r="X279" s="330">
        <f t="shared" si="179"/>
        <v>0</v>
      </c>
      <c r="Y279" s="330">
        <f t="shared" si="179"/>
        <v>0</v>
      </c>
      <c r="Z279" s="330">
        <f t="shared" si="179"/>
        <v>0</v>
      </c>
      <c r="AA279" s="330">
        <f t="shared" si="179"/>
        <v>0</v>
      </c>
      <c r="AB279" s="330">
        <f t="shared" si="179"/>
        <v>0</v>
      </c>
      <c r="AC279" s="330">
        <f t="shared" si="179"/>
        <v>0</v>
      </c>
      <c r="AD279" s="330">
        <f t="shared" si="179"/>
        <v>0</v>
      </c>
      <c r="AE279" s="330">
        <f t="shared" ref="AE279:AX279" si="180">SUM(AE277:AE278)</f>
        <v>0</v>
      </c>
      <c r="AF279" s="330">
        <f t="shared" si="180"/>
        <v>0</v>
      </c>
      <c r="AG279" s="330">
        <f t="shared" si="180"/>
        <v>0</v>
      </c>
      <c r="AH279" s="330">
        <f t="shared" si="180"/>
        <v>0</v>
      </c>
      <c r="AI279" s="330">
        <f t="shared" si="180"/>
        <v>0</v>
      </c>
      <c r="AJ279" s="330">
        <f t="shared" si="180"/>
        <v>0</v>
      </c>
      <c r="AK279" s="330">
        <f t="shared" si="180"/>
        <v>0</v>
      </c>
      <c r="AL279" s="330">
        <f t="shared" si="180"/>
        <v>0</v>
      </c>
      <c r="AM279" s="330">
        <f t="shared" si="180"/>
        <v>0</v>
      </c>
      <c r="AN279" s="330">
        <f t="shared" si="180"/>
        <v>0</v>
      </c>
      <c r="AO279" s="330">
        <f t="shared" si="180"/>
        <v>0</v>
      </c>
      <c r="AP279" s="330">
        <f t="shared" si="180"/>
        <v>0</v>
      </c>
      <c r="AQ279" s="330">
        <f t="shared" si="180"/>
        <v>0</v>
      </c>
      <c r="AR279" s="330">
        <f t="shared" si="180"/>
        <v>0</v>
      </c>
      <c r="AS279" s="330">
        <f t="shared" si="180"/>
        <v>0</v>
      </c>
      <c r="AT279" s="330">
        <f t="shared" si="180"/>
        <v>0</v>
      </c>
      <c r="AU279" s="330">
        <f t="shared" si="180"/>
        <v>0</v>
      </c>
      <c r="AV279" s="330">
        <f t="shared" si="180"/>
        <v>0</v>
      </c>
      <c r="AW279" s="330">
        <f t="shared" si="180"/>
        <v>0</v>
      </c>
      <c r="AX279" s="330">
        <f t="shared" si="180"/>
        <v>0</v>
      </c>
      <c r="AY279" s="210"/>
      <c r="AZ279" s="222"/>
    </row>
    <row r="280" spans="1:52">
      <c r="A280" s="335" t="s">
        <v>144</v>
      </c>
      <c r="B280" s="192"/>
      <c r="C280" s="224"/>
      <c r="D280" s="217"/>
      <c r="E280" s="187"/>
      <c r="F280" s="187"/>
      <c r="G280" s="183">
        <v>6</v>
      </c>
      <c r="H280" s="187">
        <v>0</v>
      </c>
      <c r="I280" s="187"/>
      <c r="J280" s="187"/>
      <c r="K280" s="187">
        <v>12</v>
      </c>
      <c r="L280" s="187"/>
      <c r="M280" s="187"/>
      <c r="N280" s="187"/>
      <c r="O280" s="187"/>
      <c r="P280" s="187"/>
      <c r="Q280" s="187"/>
      <c r="R280" s="276">
        <f>SUM(LARGE(D282:Q282,{1,2,3,4,5,6,7}))</f>
        <v>39</v>
      </c>
      <c r="S280" s="187">
        <v>24</v>
      </c>
      <c r="T280" s="187"/>
      <c r="U280" s="212">
        <v>12</v>
      </c>
      <c r="V280" s="217"/>
      <c r="W280" s="187"/>
      <c r="X280" s="187"/>
      <c r="Y280" s="187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3"/>
      <c r="AN280" s="183"/>
      <c r="AO280" s="187"/>
      <c r="AP280" s="187"/>
      <c r="AQ280" s="187"/>
      <c r="AR280" s="183"/>
      <c r="AS280" s="183"/>
      <c r="AT280" s="187"/>
      <c r="AU280" s="187"/>
      <c r="AV280" s="187"/>
      <c r="AW280" s="187"/>
      <c r="AX280" s="187"/>
      <c r="AY280" s="326">
        <f>SUM(V282:AX282)</f>
        <v>0</v>
      </c>
      <c r="AZ280" s="230">
        <f>SUM(AY280,S282:U282,R280,B280:C282)</f>
        <v>138</v>
      </c>
    </row>
    <row r="281" spans="1:52">
      <c r="A281" s="325"/>
      <c r="B281" s="199"/>
      <c r="C281" s="326"/>
      <c r="D281" s="327"/>
      <c r="E281" s="328"/>
      <c r="F281" s="220"/>
      <c r="G281" s="187">
        <v>15</v>
      </c>
      <c r="H281" s="187"/>
      <c r="I281" s="183"/>
      <c r="J281" s="328"/>
      <c r="K281" s="187">
        <v>6</v>
      </c>
      <c r="L281" s="220"/>
      <c r="M281" s="187"/>
      <c r="N281" s="183"/>
      <c r="O281" s="220"/>
      <c r="P281" s="220"/>
      <c r="Q281" s="220"/>
      <c r="R281" s="276"/>
      <c r="S281" s="183">
        <f>45+13</f>
        <v>58</v>
      </c>
      <c r="T281" s="328"/>
      <c r="U281" s="212">
        <v>5</v>
      </c>
      <c r="V281" s="218"/>
      <c r="W281" s="220"/>
      <c r="X281" s="220"/>
      <c r="Y281" s="220"/>
      <c r="Z281" s="220"/>
      <c r="AA281" s="220"/>
      <c r="AB281" s="220"/>
      <c r="AC281" s="220"/>
      <c r="AD281" s="220"/>
      <c r="AE281" s="220"/>
      <c r="AF281" s="220"/>
      <c r="AG281" s="220"/>
      <c r="AH281" s="220"/>
      <c r="AI281" s="220"/>
      <c r="AJ281" s="220"/>
      <c r="AK281" s="220"/>
      <c r="AL281" s="220"/>
      <c r="AM281" s="220"/>
      <c r="AN281" s="220"/>
      <c r="AO281" s="220"/>
      <c r="AP281" s="220"/>
      <c r="AQ281" s="220"/>
      <c r="AR281" s="220"/>
      <c r="AS281" s="220"/>
      <c r="AT281" s="220"/>
      <c r="AU281" s="220"/>
      <c r="AV281" s="220"/>
      <c r="AW281" s="220"/>
      <c r="AX281" s="220"/>
      <c r="AY281" s="326"/>
      <c r="AZ281" s="230"/>
    </row>
    <row r="282" spans="1:52">
      <c r="A282" s="329"/>
      <c r="B282" s="183"/>
      <c r="C282" s="210"/>
      <c r="D282" s="330">
        <f t="shared" ref="D282:Q282" si="181">SUM(D280:D281)</f>
        <v>0</v>
      </c>
      <c r="E282" s="330">
        <f t="shared" si="181"/>
        <v>0</v>
      </c>
      <c r="F282" s="330">
        <f t="shared" si="181"/>
        <v>0</v>
      </c>
      <c r="G282" s="331">
        <f t="shared" si="181"/>
        <v>21</v>
      </c>
      <c r="H282" s="331">
        <f t="shared" si="181"/>
        <v>0</v>
      </c>
      <c r="I282" s="331">
        <f t="shared" si="181"/>
        <v>0</v>
      </c>
      <c r="J282" s="330">
        <f t="shared" si="181"/>
        <v>0</v>
      </c>
      <c r="K282" s="331">
        <f t="shared" si="181"/>
        <v>18</v>
      </c>
      <c r="L282" s="330">
        <f t="shared" si="181"/>
        <v>0</v>
      </c>
      <c r="M282" s="331">
        <f t="shared" si="181"/>
        <v>0</v>
      </c>
      <c r="N282" s="331">
        <f t="shared" si="181"/>
        <v>0</v>
      </c>
      <c r="O282" s="330">
        <f t="shared" si="181"/>
        <v>0</v>
      </c>
      <c r="P282" s="330">
        <f t="shared" si="181"/>
        <v>0</v>
      </c>
      <c r="Q282" s="330">
        <f t="shared" si="181"/>
        <v>0</v>
      </c>
      <c r="R282" s="231"/>
      <c r="S282" s="331">
        <f>SUM(S280:S281)</f>
        <v>82</v>
      </c>
      <c r="T282" s="330">
        <f t="shared" ref="S282:AD282" si="182">SUM(T280:T281)</f>
        <v>0</v>
      </c>
      <c r="U282" s="284">
        <f t="shared" si="182"/>
        <v>17</v>
      </c>
      <c r="V282" s="330">
        <f t="shared" si="182"/>
        <v>0</v>
      </c>
      <c r="W282" s="330">
        <f t="shared" si="182"/>
        <v>0</v>
      </c>
      <c r="X282" s="330">
        <f t="shared" si="182"/>
        <v>0</v>
      </c>
      <c r="Y282" s="330">
        <f t="shared" si="182"/>
        <v>0</v>
      </c>
      <c r="Z282" s="330">
        <f t="shared" si="182"/>
        <v>0</v>
      </c>
      <c r="AA282" s="330">
        <f t="shared" si="182"/>
        <v>0</v>
      </c>
      <c r="AB282" s="330">
        <f t="shared" si="182"/>
        <v>0</v>
      </c>
      <c r="AC282" s="330">
        <f t="shared" si="182"/>
        <v>0</v>
      </c>
      <c r="AD282" s="330">
        <f t="shared" si="182"/>
        <v>0</v>
      </c>
      <c r="AE282" s="330">
        <f t="shared" ref="AE282:AX282" si="183">SUM(AE280:AE281)</f>
        <v>0</v>
      </c>
      <c r="AF282" s="330">
        <f t="shared" si="183"/>
        <v>0</v>
      </c>
      <c r="AG282" s="330">
        <f t="shared" si="183"/>
        <v>0</v>
      </c>
      <c r="AH282" s="330">
        <f t="shared" si="183"/>
        <v>0</v>
      </c>
      <c r="AI282" s="330">
        <f t="shared" si="183"/>
        <v>0</v>
      </c>
      <c r="AJ282" s="330">
        <f t="shared" si="183"/>
        <v>0</v>
      </c>
      <c r="AK282" s="330">
        <f t="shared" si="183"/>
        <v>0</v>
      </c>
      <c r="AL282" s="330">
        <f t="shared" si="183"/>
        <v>0</v>
      </c>
      <c r="AM282" s="330">
        <f t="shared" si="183"/>
        <v>0</v>
      </c>
      <c r="AN282" s="330">
        <f t="shared" si="183"/>
        <v>0</v>
      </c>
      <c r="AO282" s="330">
        <f t="shared" si="183"/>
        <v>0</v>
      </c>
      <c r="AP282" s="330">
        <f t="shared" si="183"/>
        <v>0</v>
      </c>
      <c r="AQ282" s="330">
        <f t="shared" si="183"/>
        <v>0</v>
      </c>
      <c r="AR282" s="330">
        <f t="shared" si="183"/>
        <v>0</v>
      </c>
      <c r="AS282" s="330">
        <f t="shared" si="183"/>
        <v>0</v>
      </c>
      <c r="AT282" s="330">
        <f t="shared" si="183"/>
        <v>0</v>
      </c>
      <c r="AU282" s="330">
        <f t="shared" si="183"/>
        <v>0</v>
      </c>
      <c r="AV282" s="330">
        <f t="shared" si="183"/>
        <v>0</v>
      </c>
      <c r="AW282" s="330">
        <f t="shared" si="183"/>
        <v>0</v>
      </c>
      <c r="AX282" s="330">
        <f t="shared" si="183"/>
        <v>0</v>
      </c>
      <c r="AY282" s="210"/>
      <c r="AZ282" s="222"/>
    </row>
    <row r="283" spans="1:52">
      <c r="A283" s="335" t="s">
        <v>145</v>
      </c>
      <c r="B283" s="192"/>
      <c r="C283" s="224"/>
      <c r="D283" s="217"/>
      <c r="E283" s="187"/>
      <c r="F283" s="187"/>
      <c r="G283" s="183"/>
      <c r="H283" s="187"/>
      <c r="I283" s="187"/>
      <c r="J283" s="187"/>
      <c r="K283" s="187">
        <v>12</v>
      </c>
      <c r="L283" s="187"/>
      <c r="M283" s="187"/>
      <c r="N283" s="187"/>
      <c r="O283" s="187"/>
      <c r="P283" s="187"/>
      <c r="Q283" s="187"/>
      <c r="R283" s="276">
        <f>SUM(LARGE(D285:Q285,{1,2,3,4,5,6,7}))</f>
        <v>16</v>
      </c>
      <c r="S283" s="187">
        <v>12</v>
      </c>
      <c r="T283" s="187"/>
      <c r="U283" s="212">
        <v>12</v>
      </c>
      <c r="V283" s="218">
        <v>8</v>
      </c>
      <c r="W283" s="218" t="s">
        <v>51</v>
      </c>
      <c r="X283" s="218" t="s">
        <v>51</v>
      </c>
      <c r="Y283" s="218" t="s">
        <v>51</v>
      </c>
      <c r="Z283" s="218" t="s">
        <v>51</v>
      </c>
      <c r="AA283" s="218" t="s">
        <v>51</v>
      </c>
      <c r="AB283" s="218" t="s">
        <v>51</v>
      </c>
      <c r="AC283" s="218" t="s">
        <v>51</v>
      </c>
      <c r="AD283" s="218" t="s">
        <v>51</v>
      </c>
      <c r="AE283" s="218" t="s">
        <v>51</v>
      </c>
      <c r="AF283" s="218" t="s">
        <v>51</v>
      </c>
      <c r="AG283" s="218" t="s">
        <v>51</v>
      </c>
      <c r="AH283" s="218" t="s">
        <v>51</v>
      </c>
      <c r="AI283" s="218" t="s">
        <v>51</v>
      </c>
      <c r="AJ283" s="218" t="s">
        <v>51</v>
      </c>
      <c r="AK283" s="218" t="s">
        <v>51</v>
      </c>
      <c r="AL283" s="218" t="s">
        <v>51</v>
      </c>
      <c r="AM283" s="218">
        <v>24</v>
      </c>
      <c r="AN283" s="218">
        <v>20</v>
      </c>
      <c r="AO283" s="218" t="s">
        <v>51</v>
      </c>
      <c r="AP283" s="218" t="s">
        <v>51</v>
      </c>
      <c r="AQ283" s="218" t="s">
        <v>51</v>
      </c>
      <c r="AR283" s="218" t="s">
        <v>51</v>
      </c>
      <c r="AS283" s="218" t="s">
        <v>51</v>
      </c>
      <c r="AT283" s="218" t="s">
        <v>51</v>
      </c>
      <c r="AU283" s="218" t="s">
        <v>51</v>
      </c>
      <c r="AV283" s="218" t="s">
        <v>51</v>
      </c>
      <c r="AW283" s="218" t="s">
        <v>51</v>
      </c>
      <c r="AX283" s="218" t="s">
        <v>51</v>
      </c>
      <c r="AY283" s="326">
        <f>SUM(V285:AX285)</f>
        <v>106</v>
      </c>
      <c r="AZ283" s="230">
        <f>SUM(AY283,S285:U285,R283,B283:C285)</f>
        <v>156</v>
      </c>
    </row>
    <row r="284" spans="1:52">
      <c r="A284" s="325"/>
      <c r="B284" s="199"/>
      <c r="C284" s="326"/>
      <c r="D284" s="327"/>
      <c r="E284" s="328"/>
      <c r="F284" s="220"/>
      <c r="G284" s="187"/>
      <c r="H284" s="187"/>
      <c r="I284" s="183"/>
      <c r="J284" s="328"/>
      <c r="K284" s="187">
        <v>4</v>
      </c>
      <c r="L284" s="220"/>
      <c r="M284" s="187"/>
      <c r="N284" s="183"/>
      <c r="O284" s="220"/>
      <c r="P284" s="220"/>
      <c r="Q284" s="220"/>
      <c r="R284" s="276"/>
      <c r="S284" s="183">
        <v>0</v>
      </c>
      <c r="T284" s="328"/>
      <c r="U284" s="212">
        <v>10</v>
      </c>
      <c r="V284" s="218">
        <v>16</v>
      </c>
      <c r="W284" s="218" t="s">
        <v>51</v>
      </c>
      <c r="X284" s="218" t="s">
        <v>51</v>
      </c>
      <c r="Y284" s="218" t="s">
        <v>51</v>
      </c>
      <c r="Z284" s="218" t="s">
        <v>51</v>
      </c>
      <c r="AA284" s="218" t="s">
        <v>51</v>
      </c>
      <c r="AB284" s="218" t="s">
        <v>51</v>
      </c>
      <c r="AC284" s="218" t="s">
        <v>51</v>
      </c>
      <c r="AD284" s="218" t="s">
        <v>51</v>
      </c>
      <c r="AE284" s="218" t="s">
        <v>51</v>
      </c>
      <c r="AF284" s="218" t="s">
        <v>51</v>
      </c>
      <c r="AG284" s="218" t="s">
        <v>51</v>
      </c>
      <c r="AH284" s="218" t="s">
        <v>51</v>
      </c>
      <c r="AI284" s="218" t="s">
        <v>51</v>
      </c>
      <c r="AJ284" s="218" t="s">
        <v>51</v>
      </c>
      <c r="AK284" s="218" t="s">
        <v>51</v>
      </c>
      <c r="AL284" s="218" t="s">
        <v>51</v>
      </c>
      <c r="AM284" s="218">
        <v>32</v>
      </c>
      <c r="AN284" s="218">
        <v>6</v>
      </c>
      <c r="AO284" s="218" t="s">
        <v>51</v>
      </c>
      <c r="AP284" s="218" t="s">
        <v>51</v>
      </c>
      <c r="AQ284" s="218" t="s">
        <v>51</v>
      </c>
      <c r="AR284" s="218" t="s">
        <v>51</v>
      </c>
      <c r="AS284" s="218" t="s">
        <v>51</v>
      </c>
      <c r="AT284" s="218" t="s">
        <v>51</v>
      </c>
      <c r="AU284" s="218" t="s">
        <v>51</v>
      </c>
      <c r="AV284" s="218" t="s">
        <v>51</v>
      </c>
      <c r="AW284" s="218" t="s">
        <v>51</v>
      </c>
      <c r="AX284" s="218" t="s">
        <v>51</v>
      </c>
      <c r="AY284" s="326"/>
      <c r="AZ284" s="230"/>
    </row>
    <row r="285" spans="1:52">
      <c r="A285" s="329"/>
      <c r="B285" s="183"/>
      <c r="C285" s="210"/>
      <c r="D285" s="330">
        <f t="shared" ref="D285:Q285" si="184">SUM(D283:D284)</f>
        <v>0</v>
      </c>
      <c r="E285" s="330">
        <f t="shared" si="184"/>
        <v>0</v>
      </c>
      <c r="F285" s="330">
        <f t="shared" si="184"/>
        <v>0</v>
      </c>
      <c r="G285" s="331">
        <f t="shared" si="184"/>
        <v>0</v>
      </c>
      <c r="H285" s="331">
        <f t="shared" si="184"/>
        <v>0</v>
      </c>
      <c r="I285" s="331">
        <f t="shared" si="184"/>
        <v>0</v>
      </c>
      <c r="J285" s="330">
        <f t="shared" si="184"/>
        <v>0</v>
      </c>
      <c r="K285" s="331">
        <f t="shared" si="184"/>
        <v>16</v>
      </c>
      <c r="L285" s="330">
        <f t="shared" si="184"/>
        <v>0</v>
      </c>
      <c r="M285" s="331">
        <f t="shared" si="184"/>
        <v>0</v>
      </c>
      <c r="N285" s="331">
        <f t="shared" si="184"/>
        <v>0</v>
      </c>
      <c r="O285" s="330">
        <f t="shared" si="184"/>
        <v>0</v>
      </c>
      <c r="P285" s="330">
        <f t="shared" si="184"/>
        <v>0</v>
      </c>
      <c r="Q285" s="330">
        <f t="shared" si="184"/>
        <v>0</v>
      </c>
      <c r="R285" s="231"/>
      <c r="S285" s="331">
        <f>SUM(S283:S284)</f>
        <v>12</v>
      </c>
      <c r="T285" s="330">
        <f t="shared" ref="S285:AD285" si="185">SUM(T283:T284)</f>
        <v>0</v>
      </c>
      <c r="U285" s="284">
        <f t="shared" si="185"/>
        <v>22</v>
      </c>
      <c r="V285" s="330">
        <f t="shared" si="185"/>
        <v>24</v>
      </c>
      <c r="W285" s="330">
        <f t="shared" si="185"/>
        <v>0</v>
      </c>
      <c r="X285" s="330">
        <f t="shared" si="185"/>
        <v>0</v>
      </c>
      <c r="Y285" s="330">
        <f t="shared" si="185"/>
        <v>0</v>
      </c>
      <c r="Z285" s="330">
        <f t="shared" si="185"/>
        <v>0</v>
      </c>
      <c r="AA285" s="330">
        <f t="shared" si="185"/>
        <v>0</v>
      </c>
      <c r="AB285" s="330">
        <f t="shared" si="185"/>
        <v>0</v>
      </c>
      <c r="AC285" s="330">
        <f t="shared" si="185"/>
        <v>0</v>
      </c>
      <c r="AD285" s="330">
        <f t="shared" si="185"/>
        <v>0</v>
      </c>
      <c r="AE285" s="330">
        <f t="shared" ref="AE285:AX285" si="186">SUM(AE283:AE284)</f>
        <v>0</v>
      </c>
      <c r="AF285" s="330">
        <f t="shared" si="186"/>
        <v>0</v>
      </c>
      <c r="AG285" s="330">
        <f t="shared" si="186"/>
        <v>0</v>
      </c>
      <c r="AH285" s="330">
        <f t="shared" si="186"/>
        <v>0</v>
      </c>
      <c r="AI285" s="330">
        <f t="shared" si="186"/>
        <v>0</v>
      </c>
      <c r="AJ285" s="330">
        <f t="shared" si="186"/>
        <v>0</v>
      </c>
      <c r="AK285" s="330">
        <f t="shared" si="186"/>
        <v>0</v>
      </c>
      <c r="AL285" s="330">
        <f t="shared" si="186"/>
        <v>0</v>
      </c>
      <c r="AM285" s="330">
        <f t="shared" si="186"/>
        <v>56</v>
      </c>
      <c r="AN285" s="330">
        <f t="shared" si="186"/>
        <v>26</v>
      </c>
      <c r="AO285" s="330">
        <f t="shared" si="186"/>
        <v>0</v>
      </c>
      <c r="AP285" s="330">
        <f t="shared" si="186"/>
        <v>0</v>
      </c>
      <c r="AQ285" s="330">
        <f t="shared" si="186"/>
        <v>0</v>
      </c>
      <c r="AR285" s="330">
        <f t="shared" si="186"/>
        <v>0</v>
      </c>
      <c r="AS285" s="330">
        <f t="shared" si="186"/>
        <v>0</v>
      </c>
      <c r="AT285" s="330">
        <f t="shared" si="186"/>
        <v>0</v>
      </c>
      <c r="AU285" s="330">
        <f t="shared" si="186"/>
        <v>0</v>
      </c>
      <c r="AV285" s="330">
        <f t="shared" si="186"/>
        <v>0</v>
      </c>
      <c r="AW285" s="330">
        <f t="shared" si="186"/>
        <v>0</v>
      </c>
      <c r="AX285" s="330">
        <f t="shared" si="186"/>
        <v>0</v>
      </c>
      <c r="AY285" s="210"/>
      <c r="AZ285" s="222"/>
    </row>
    <row r="286" spans="1:52">
      <c r="A286" s="335" t="s">
        <v>146</v>
      </c>
      <c r="B286" s="192"/>
      <c r="C286" s="224"/>
      <c r="D286" s="217"/>
      <c r="E286" s="187"/>
      <c r="F286" s="187"/>
      <c r="G286" s="183">
        <v>6</v>
      </c>
      <c r="H286" s="187"/>
      <c r="I286" s="187"/>
      <c r="J286" s="187"/>
      <c r="K286" s="187">
        <v>12</v>
      </c>
      <c r="L286" s="187"/>
      <c r="M286" s="187"/>
      <c r="N286" s="187">
        <v>12</v>
      </c>
      <c r="O286" s="187"/>
      <c r="P286" s="187"/>
      <c r="Q286" s="187"/>
      <c r="R286" s="276">
        <f>SUM(LARGE(D288:Q288,{1,2,3,4,5,6,7}))</f>
        <v>83</v>
      </c>
      <c r="S286" s="187">
        <v>12</v>
      </c>
      <c r="T286" s="187"/>
      <c r="U286" s="212">
        <v>12</v>
      </c>
      <c r="V286" s="217"/>
      <c r="W286" s="187"/>
      <c r="X286" s="187"/>
      <c r="Y286" s="187"/>
      <c r="Z286" s="187"/>
      <c r="AA286" s="187"/>
      <c r="AB286" s="187"/>
      <c r="AC286" s="187"/>
      <c r="AD286" s="187"/>
      <c r="AE286" s="187"/>
      <c r="AF286" s="187"/>
      <c r="AG286" s="187"/>
      <c r="AH286" s="187"/>
      <c r="AI286" s="187"/>
      <c r="AJ286" s="187"/>
      <c r="AK286" s="187"/>
      <c r="AL286" s="187"/>
      <c r="AM286" s="183"/>
      <c r="AN286" s="183"/>
      <c r="AO286" s="187"/>
      <c r="AP286" s="187"/>
      <c r="AQ286" s="187"/>
      <c r="AR286" s="183"/>
      <c r="AS286" s="183"/>
      <c r="AT286" s="187"/>
      <c r="AU286" s="187"/>
      <c r="AV286" s="187"/>
      <c r="AW286" s="187"/>
      <c r="AX286" s="187"/>
      <c r="AY286" s="326">
        <f>SUM(V288:AX288)</f>
        <v>0</v>
      </c>
      <c r="AZ286" s="230">
        <f>SUM(AY286,S288:U288,R286,B286:C288)</f>
        <v>126</v>
      </c>
    </row>
    <row r="287" spans="1:52">
      <c r="A287" s="325"/>
      <c r="B287" s="199"/>
      <c r="C287" s="326"/>
      <c r="D287" s="327"/>
      <c r="E287" s="328"/>
      <c r="F287" s="220"/>
      <c r="G287" s="187">
        <v>24</v>
      </c>
      <c r="H287" s="187"/>
      <c r="I287" s="183"/>
      <c r="J287" s="328"/>
      <c r="K287" s="187">
        <v>9</v>
      </c>
      <c r="L287" s="220"/>
      <c r="M287" s="187"/>
      <c r="N287" s="183">
        <v>20</v>
      </c>
      <c r="O287" s="220"/>
      <c r="P287" s="220"/>
      <c r="Q287" s="220"/>
      <c r="R287" s="276"/>
      <c r="S287" s="183">
        <v>4</v>
      </c>
      <c r="T287" s="328"/>
      <c r="U287" s="212">
        <v>15</v>
      </c>
      <c r="V287" s="218"/>
      <c r="W287" s="220"/>
      <c r="X287" s="220"/>
      <c r="Y287" s="220"/>
      <c r="Z287" s="220"/>
      <c r="AA287" s="220"/>
      <c r="AB287" s="220"/>
      <c r="AC287" s="220"/>
      <c r="AD287" s="220"/>
      <c r="AE287" s="220"/>
      <c r="AF287" s="220"/>
      <c r="AG287" s="220"/>
      <c r="AH287" s="220"/>
      <c r="AI287" s="220"/>
      <c r="AJ287" s="220"/>
      <c r="AK287" s="220"/>
      <c r="AL287" s="220"/>
      <c r="AM287" s="220"/>
      <c r="AN287" s="220"/>
      <c r="AO287" s="220"/>
      <c r="AP287" s="220"/>
      <c r="AQ287" s="220"/>
      <c r="AR287" s="220"/>
      <c r="AS287" s="220"/>
      <c r="AT287" s="220"/>
      <c r="AU287" s="220"/>
      <c r="AV287" s="220"/>
      <c r="AW287" s="220"/>
      <c r="AX287" s="220"/>
      <c r="AY287" s="326"/>
      <c r="AZ287" s="230"/>
    </row>
    <row r="288" spans="1:52">
      <c r="A288" s="329"/>
      <c r="B288" s="183"/>
      <c r="C288" s="210"/>
      <c r="D288" s="330">
        <f t="shared" ref="D288:Q288" si="187">SUM(D286:D287)</f>
        <v>0</v>
      </c>
      <c r="E288" s="330">
        <f t="shared" si="187"/>
        <v>0</v>
      </c>
      <c r="F288" s="330">
        <f t="shared" si="187"/>
        <v>0</v>
      </c>
      <c r="G288" s="331">
        <f t="shared" si="187"/>
        <v>30</v>
      </c>
      <c r="H288" s="331">
        <f t="shared" si="187"/>
        <v>0</v>
      </c>
      <c r="I288" s="331">
        <f t="shared" si="187"/>
        <v>0</v>
      </c>
      <c r="J288" s="330">
        <f t="shared" si="187"/>
        <v>0</v>
      </c>
      <c r="K288" s="331">
        <f t="shared" si="187"/>
        <v>21</v>
      </c>
      <c r="L288" s="330">
        <f t="shared" si="187"/>
        <v>0</v>
      </c>
      <c r="M288" s="331">
        <f t="shared" si="187"/>
        <v>0</v>
      </c>
      <c r="N288" s="331">
        <f t="shared" si="187"/>
        <v>32</v>
      </c>
      <c r="O288" s="330">
        <f t="shared" si="187"/>
        <v>0</v>
      </c>
      <c r="P288" s="330">
        <f t="shared" si="187"/>
        <v>0</v>
      </c>
      <c r="Q288" s="330">
        <f t="shared" si="187"/>
        <v>0</v>
      </c>
      <c r="R288" s="231"/>
      <c r="S288" s="331">
        <f>SUM(S286:S287)</f>
        <v>16</v>
      </c>
      <c r="T288" s="330">
        <f t="shared" ref="S288:AD288" si="188">SUM(T286:T287)</f>
        <v>0</v>
      </c>
      <c r="U288" s="284">
        <f t="shared" si="188"/>
        <v>27</v>
      </c>
      <c r="V288" s="330">
        <f t="shared" si="188"/>
        <v>0</v>
      </c>
      <c r="W288" s="330">
        <f t="shared" si="188"/>
        <v>0</v>
      </c>
      <c r="X288" s="330">
        <f t="shared" si="188"/>
        <v>0</v>
      </c>
      <c r="Y288" s="330">
        <f t="shared" si="188"/>
        <v>0</v>
      </c>
      <c r="Z288" s="330">
        <f t="shared" si="188"/>
        <v>0</v>
      </c>
      <c r="AA288" s="330">
        <f t="shared" si="188"/>
        <v>0</v>
      </c>
      <c r="AB288" s="330">
        <f t="shared" si="188"/>
        <v>0</v>
      </c>
      <c r="AC288" s="330">
        <f t="shared" si="188"/>
        <v>0</v>
      </c>
      <c r="AD288" s="330">
        <f t="shared" si="188"/>
        <v>0</v>
      </c>
      <c r="AE288" s="330">
        <f t="shared" ref="AE288:AX288" si="189">SUM(AE286:AE287)</f>
        <v>0</v>
      </c>
      <c r="AF288" s="330">
        <f t="shared" si="189"/>
        <v>0</v>
      </c>
      <c r="AG288" s="330">
        <f t="shared" si="189"/>
        <v>0</v>
      </c>
      <c r="AH288" s="330">
        <f t="shared" si="189"/>
        <v>0</v>
      </c>
      <c r="AI288" s="330">
        <f t="shared" si="189"/>
        <v>0</v>
      </c>
      <c r="AJ288" s="330">
        <f t="shared" si="189"/>
        <v>0</v>
      </c>
      <c r="AK288" s="330">
        <f t="shared" si="189"/>
        <v>0</v>
      </c>
      <c r="AL288" s="330">
        <f t="shared" si="189"/>
        <v>0</v>
      </c>
      <c r="AM288" s="330">
        <f t="shared" si="189"/>
        <v>0</v>
      </c>
      <c r="AN288" s="330">
        <f t="shared" si="189"/>
        <v>0</v>
      </c>
      <c r="AO288" s="330">
        <f t="shared" si="189"/>
        <v>0</v>
      </c>
      <c r="AP288" s="330">
        <f t="shared" si="189"/>
        <v>0</v>
      </c>
      <c r="AQ288" s="330">
        <f t="shared" si="189"/>
        <v>0</v>
      </c>
      <c r="AR288" s="330">
        <f t="shared" si="189"/>
        <v>0</v>
      </c>
      <c r="AS288" s="330">
        <f t="shared" si="189"/>
        <v>0</v>
      </c>
      <c r="AT288" s="330">
        <f t="shared" si="189"/>
        <v>0</v>
      </c>
      <c r="AU288" s="330">
        <f t="shared" si="189"/>
        <v>0</v>
      </c>
      <c r="AV288" s="330">
        <f t="shared" si="189"/>
        <v>0</v>
      </c>
      <c r="AW288" s="330">
        <f t="shared" si="189"/>
        <v>0</v>
      </c>
      <c r="AX288" s="330">
        <f t="shared" si="189"/>
        <v>0</v>
      </c>
      <c r="AY288" s="210"/>
      <c r="AZ288" s="222"/>
    </row>
    <row r="289" ht="18" customHeight="1" spans="1:52">
      <c r="A289" s="191" t="s">
        <v>147</v>
      </c>
      <c r="B289" s="192"/>
      <c r="C289" s="224"/>
      <c r="D289" s="217"/>
      <c r="E289" s="187"/>
      <c r="F289" s="187"/>
      <c r="G289" s="183"/>
      <c r="H289" s="187">
        <v>0</v>
      </c>
      <c r="I289" s="187"/>
      <c r="J289" s="187"/>
      <c r="K289" s="187"/>
      <c r="L289" s="187"/>
      <c r="M289" s="187"/>
      <c r="N289" s="187"/>
      <c r="O289" s="187"/>
      <c r="P289" s="187"/>
      <c r="Q289" s="187"/>
      <c r="R289" s="276">
        <f>SUM(LARGE(D291:Q291,{1,2,3,4,5,6,7}))</f>
        <v>0</v>
      </c>
      <c r="S289" s="187">
        <v>12</v>
      </c>
      <c r="T289" s="187"/>
      <c r="U289" s="212">
        <v>12</v>
      </c>
      <c r="V289" s="217"/>
      <c r="W289" s="187"/>
      <c r="X289" s="187"/>
      <c r="Y289" s="187"/>
      <c r="Z289" s="187"/>
      <c r="AA289" s="187"/>
      <c r="AB289" s="187"/>
      <c r="AC289" s="187"/>
      <c r="AD289" s="187"/>
      <c r="AE289" s="187"/>
      <c r="AF289" s="187"/>
      <c r="AG289" s="187"/>
      <c r="AH289" s="187"/>
      <c r="AI289" s="187"/>
      <c r="AJ289" s="187"/>
      <c r="AK289" s="187"/>
      <c r="AL289" s="187"/>
      <c r="AM289" s="183"/>
      <c r="AN289" s="183"/>
      <c r="AO289" s="187"/>
      <c r="AP289" s="187"/>
      <c r="AQ289" s="187"/>
      <c r="AR289" s="183"/>
      <c r="AS289" s="183"/>
      <c r="AT289" s="187"/>
      <c r="AU289" s="187"/>
      <c r="AV289" s="187"/>
      <c r="AW289" s="187"/>
      <c r="AX289" s="187"/>
      <c r="AY289" s="326">
        <f>SUM(V291:AX291)</f>
        <v>0</v>
      </c>
      <c r="AZ289" s="230">
        <f>SUM(AY289,S291:U291,R289,B289:C291)</f>
        <v>48</v>
      </c>
    </row>
    <row r="290" spans="1:52">
      <c r="A290" s="325"/>
      <c r="B290" s="199"/>
      <c r="C290" s="326"/>
      <c r="D290" s="327"/>
      <c r="E290" s="328"/>
      <c r="F290" s="220"/>
      <c r="G290" s="187"/>
      <c r="H290" s="187"/>
      <c r="I290" s="183"/>
      <c r="J290" s="328"/>
      <c r="K290" s="187"/>
      <c r="L290" s="220"/>
      <c r="M290" s="187"/>
      <c r="N290" s="183"/>
      <c r="O290" s="220"/>
      <c r="P290" s="220"/>
      <c r="Q290" s="220"/>
      <c r="R290" s="276"/>
      <c r="S290" s="183">
        <v>9</v>
      </c>
      <c r="T290" s="328"/>
      <c r="U290" s="212">
        <v>15</v>
      </c>
      <c r="V290" s="218"/>
      <c r="W290" s="220"/>
      <c r="X290" s="220"/>
      <c r="Y290" s="220"/>
      <c r="Z290" s="220"/>
      <c r="AA290" s="220"/>
      <c r="AB290" s="220"/>
      <c r="AC290" s="220"/>
      <c r="AD290" s="220"/>
      <c r="AE290" s="220"/>
      <c r="AF290" s="220"/>
      <c r="AG290" s="220"/>
      <c r="AH290" s="220"/>
      <c r="AI290" s="220"/>
      <c r="AJ290" s="220"/>
      <c r="AK290" s="220"/>
      <c r="AL290" s="220"/>
      <c r="AM290" s="220"/>
      <c r="AN290" s="220"/>
      <c r="AO290" s="220"/>
      <c r="AP290" s="220"/>
      <c r="AQ290" s="220"/>
      <c r="AR290" s="220"/>
      <c r="AS290" s="220"/>
      <c r="AT290" s="220"/>
      <c r="AU290" s="220"/>
      <c r="AV290" s="220"/>
      <c r="AW290" s="220"/>
      <c r="AX290" s="220"/>
      <c r="AY290" s="326"/>
      <c r="AZ290" s="230"/>
    </row>
    <row r="291" spans="1:52">
      <c r="A291" s="329"/>
      <c r="B291" s="183"/>
      <c r="C291" s="210"/>
      <c r="D291" s="330">
        <f t="shared" ref="D291:Q291" si="190">SUM(D289:D290)</f>
        <v>0</v>
      </c>
      <c r="E291" s="330">
        <f t="shared" si="190"/>
        <v>0</v>
      </c>
      <c r="F291" s="330">
        <f t="shared" si="190"/>
        <v>0</v>
      </c>
      <c r="G291" s="331">
        <f t="shared" si="190"/>
        <v>0</v>
      </c>
      <c r="H291" s="331">
        <f t="shared" si="190"/>
        <v>0</v>
      </c>
      <c r="I291" s="331">
        <f t="shared" si="190"/>
        <v>0</v>
      </c>
      <c r="J291" s="330">
        <f t="shared" si="190"/>
        <v>0</v>
      </c>
      <c r="K291" s="331">
        <f t="shared" si="190"/>
        <v>0</v>
      </c>
      <c r="L291" s="330">
        <f t="shared" si="190"/>
        <v>0</v>
      </c>
      <c r="M291" s="331">
        <f t="shared" si="190"/>
        <v>0</v>
      </c>
      <c r="N291" s="331">
        <f t="shared" si="190"/>
        <v>0</v>
      </c>
      <c r="O291" s="330">
        <f t="shared" si="190"/>
        <v>0</v>
      </c>
      <c r="P291" s="330">
        <f t="shared" si="190"/>
        <v>0</v>
      </c>
      <c r="Q291" s="330">
        <f t="shared" si="190"/>
        <v>0</v>
      </c>
      <c r="R291" s="231"/>
      <c r="S291" s="331">
        <f>SUM(S289:S290)</f>
        <v>21</v>
      </c>
      <c r="T291" s="330">
        <f t="shared" ref="S291:AX291" si="191">SUM(T289:T290)</f>
        <v>0</v>
      </c>
      <c r="U291" s="331">
        <f t="shared" si="191"/>
        <v>27</v>
      </c>
      <c r="V291" s="330">
        <f t="shared" si="191"/>
        <v>0</v>
      </c>
      <c r="W291" s="330">
        <f t="shared" si="191"/>
        <v>0</v>
      </c>
      <c r="X291" s="330">
        <f t="shared" si="191"/>
        <v>0</v>
      </c>
      <c r="Y291" s="330">
        <f t="shared" si="191"/>
        <v>0</v>
      </c>
      <c r="Z291" s="330">
        <f t="shared" si="191"/>
        <v>0</v>
      </c>
      <c r="AA291" s="330">
        <f t="shared" si="191"/>
        <v>0</v>
      </c>
      <c r="AB291" s="330">
        <f t="shared" si="191"/>
        <v>0</v>
      </c>
      <c r="AC291" s="330">
        <f t="shared" si="191"/>
        <v>0</v>
      </c>
      <c r="AD291" s="330">
        <f t="shared" si="191"/>
        <v>0</v>
      </c>
      <c r="AE291" s="330">
        <f t="shared" si="191"/>
        <v>0</v>
      </c>
      <c r="AF291" s="330">
        <f t="shared" si="191"/>
        <v>0</v>
      </c>
      <c r="AG291" s="330">
        <f t="shared" si="191"/>
        <v>0</v>
      </c>
      <c r="AH291" s="330">
        <f t="shared" si="191"/>
        <v>0</v>
      </c>
      <c r="AI291" s="330">
        <f t="shared" si="191"/>
        <v>0</v>
      </c>
      <c r="AJ291" s="330">
        <f t="shared" si="191"/>
        <v>0</v>
      </c>
      <c r="AK291" s="330">
        <f t="shared" si="191"/>
        <v>0</v>
      </c>
      <c r="AL291" s="330">
        <f t="shared" si="191"/>
        <v>0</v>
      </c>
      <c r="AM291" s="330">
        <f t="shared" si="191"/>
        <v>0</v>
      </c>
      <c r="AN291" s="330">
        <f t="shared" si="191"/>
        <v>0</v>
      </c>
      <c r="AO291" s="330">
        <f t="shared" si="191"/>
        <v>0</v>
      </c>
      <c r="AP291" s="330">
        <f t="shared" si="191"/>
        <v>0</v>
      </c>
      <c r="AQ291" s="330">
        <f t="shared" si="191"/>
        <v>0</v>
      </c>
      <c r="AR291" s="330">
        <f t="shared" si="191"/>
        <v>0</v>
      </c>
      <c r="AS291" s="330">
        <f t="shared" si="191"/>
        <v>0</v>
      </c>
      <c r="AT291" s="330">
        <f t="shared" si="191"/>
        <v>0</v>
      </c>
      <c r="AU291" s="330">
        <f t="shared" si="191"/>
        <v>0</v>
      </c>
      <c r="AV291" s="330">
        <f t="shared" si="191"/>
        <v>0</v>
      </c>
      <c r="AW291" s="330">
        <f t="shared" si="191"/>
        <v>0</v>
      </c>
      <c r="AX291" s="330">
        <f t="shared" si="191"/>
        <v>0</v>
      </c>
      <c r="AY291" s="210"/>
      <c r="AZ291" s="222"/>
    </row>
    <row r="292" ht="18" customHeight="1" spans="1:52">
      <c r="A292" s="373" t="s">
        <v>148</v>
      </c>
      <c r="B292" s="192"/>
      <c r="C292" s="224"/>
      <c r="D292" s="217"/>
      <c r="E292" s="187"/>
      <c r="F292" s="187"/>
      <c r="G292" s="183"/>
      <c r="H292" s="187"/>
      <c r="I292" s="187"/>
      <c r="J292" s="187"/>
      <c r="K292" s="187"/>
      <c r="L292" s="187"/>
      <c r="M292" s="187"/>
      <c r="N292" s="187"/>
      <c r="O292" s="187"/>
      <c r="P292" s="187"/>
      <c r="Q292" s="187"/>
      <c r="R292" s="276">
        <f>SUM(LARGE(D294:Q294,{1,2,3,4,5,6,7}))</f>
        <v>0</v>
      </c>
      <c r="S292" s="187">
        <v>12</v>
      </c>
      <c r="T292" s="187"/>
      <c r="U292" s="212">
        <v>12</v>
      </c>
      <c r="V292" s="217"/>
      <c r="W292" s="187"/>
      <c r="X292" s="187"/>
      <c r="Y292" s="187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3"/>
      <c r="AN292" s="183"/>
      <c r="AO292" s="187"/>
      <c r="AP292" s="187"/>
      <c r="AQ292" s="187"/>
      <c r="AR292" s="183"/>
      <c r="AS292" s="183"/>
      <c r="AT292" s="187"/>
      <c r="AU292" s="187"/>
      <c r="AV292" s="187"/>
      <c r="AW292" s="187"/>
      <c r="AX292" s="187"/>
      <c r="AY292" s="326">
        <f>SUM(V294:AX294)</f>
        <v>0</v>
      </c>
      <c r="AZ292" s="230">
        <f>SUM(AY292,S294:U294,R292,B292:C294)</f>
        <v>63</v>
      </c>
    </row>
    <row r="293" spans="1:52">
      <c r="A293" s="374"/>
      <c r="B293" s="199"/>
      <c r="C293" s="326"/>
      <c r="D293" s="327"/>
      <c r="E293" s="328"/>
      <c r="F293" s="220"/>
      <c r="G293" s="187"/>
      <c r="H293" s="187"/>
      <c r="I293" s="183"/>
      <c r="J293" s="328"/>
      <c r="K293" s="187"/>
      <c r="L293" s="220"/>
      <c r="M293" s="187"/>
      <c r="N293" s="183"/>
      <c r="O293" s="220"/>
      <c r="P293" s="220"/>
      <c r="Q293" s="220"/>
      <c r="R293" s="276"/>
      <c r="S293" s="183">
        <v>24</v>
      </c>
      <c r="T293" s="328"/>
      <c r="U293" s="212">
        <v>15</v>
      </c>
      <c r="V293" s="218"/>
      <c r="W293" s="220"/>
      <c r="X293" s="220"/>
      <c r="Y293" s="220"/>
      <c r="Z293" s="220"/>
      <c r="AA293" s="220"/>
      <c r="AB293" s="220"/>
      <c r="AC293" s="220"/>
      <c r="AD293" s="220"/>
      <c r="AE293" s="220"/>
      <c r="AF293" s="220"/>
      <c r="AG293" s="220"/>
      <c r="AH293" s="220"/>
      <c r="AI293" s="220"/>
      <c r="AJ293" s="220"/>
      <c r="AK293" s="220"/>
      <c r="AL293" s="220"/>
      <c r="AM293" s="220"/>
      <c r="AN293" s="220"/>
      <c r="AO293" s="220"/>
      <c r="AP293" s="220"/>
      <c r="AQ293" s="220"/>
      <c r="AR293" s="220"/>
      <c r="AS293" s="220"/>
      <c r="AT293" s="220"/>
      <c r="AU293" s="220"/>
      <c r="AV293" s="220"/>
      <c r="AW293" s="220"/>
      <c r="AX293" s="220"/>
      <c r="AY293" s="326"/>
      <c r="AZ293" s="230"/>
    </row>
    <row r="294" spans="1:52">
      <c r="A294" s="375"/>
      <c r="B294" s="183"/>
      <c r="C294" s="210"/>
      <c r="D294" s="330">
        <f t="shared" ref="D294:Q294" si="192">SUM(D292:D293)</f>
        <v>0</v>
      </c>
      <c r="E294" s="330">
        <f t="shared" si="192"/>
        <v>0</v>
      </c>
      <c r="F294" s="330">
        <f t="shared" si="192"/>
        <v>0</v>
      </c>
      <c r="G294" s="331">
        <f t="shared" si="192"/>
        <v>0</v>
      </c>
      <c r="H294" s="331">
        <f t="shared" si="192"/>
        <v>0</v>
      </c>
      <c r="I294" s="331">
        <f t="shared" si="192"/>
        <v>0</v>
      </c>
      <c r="J294" s="330">
        <f t="shared" si="192"/>
        <v>0</v>
      </c>
      <c r="K294" s="331">
        <f t="shared" si="192"/>
        <v>0</v>
      </c>
      <c r="L294" s="330">
        <f t="shared" si="192"/>
        <v>0</v>
      </c>
      <c r="M294" s="331">
        <f t="shared" si="192"/>
        <v>0</v>
      </c>
      <c r="N294" s="331">
        <f t="shared" si="192"/>
        <v>0</v>
      </c>
      <c r="O294" s="330">
        <f t="shared" si="192"/>
        <v>0</v>
      </c>
      <c r="P294" s="330">
        <f t="shared" si="192"/>
        <v>0</v>
      </c>
      <c r="Q294" s="330">
        <f t="shared" si="192"/>
        <v>0</v>
      </c>
      <c r="R294" s="231"/>
      <c r="S294" s="331">
        <f>SUM(S292:S293)</f>
        <v>36</v>
      </c>
      <c r="T294" s="330">
        <f t="shared" ref="S294:AX294" si="193">SUM(T292:T293)</f>
        <v>0</v>
      </c>
      <c r="U294" s="331">
        <f t="shared" si="193"/>
        <v>27</v>
      </c>
      <c r="V294" s="330">
        <f t="shared" si="193"/>
        <v>0</v>
      </c>
      <c r="W294" s="330">
        <f t="shared" si="193"/>
        <v>0</v>
      </c>
      <c r="X294" s="330">
        <f t="shared" si="193"/>
        <v>0</v>
      </c>
      <c r="Y294" s="330">
        <f t="shared" si="193"/>
        <v>0</v>
      </c>
      <c r="Z294" s="330">
        <f t="shared" si="193"/>
        <v>0</v>
      </c>
      <c r="AA294" s="330">
        <f t="shared" si="193"/>
        <v>0</v>
      </c>
      <c r="AB294" s="330">
        <f t="shared" si="193"/>
        <v>0</v>
      </c>
      <c r="AC294" s="330">
        <f t="shared" si="193"/>
        <v>0</v>
      </c>
      <c r="AD294" s="330">
        <f t="shared" si="193"/>
        <v>0</v>
      </c>
      <c r="AE294" s="330">
        <f t="shared" si="193"/>
        <v>0</v>
      </c>
      <c r="AF294" s="330">
        <f t="shared" si="193"/>
        <v>0</v>
      </c>
      <c r="AG294" s="330">
        <f t="shared" si="193"/>
        <v>0</v>
      </c>
      <c r="AH294" s="330">
        <f t="shared" si="193"/>
        <v>0</v>
      </c>
      <c r="AI294" s="330">
        <f t="shared" si="193"/>
        <v>0</v>
      </c>
      <c r="AJ294" s="330">
        <f t="shared" si="193"/>
        <v>0</v>
      </c>
      <c r="AK294" s="330">
        <f t="shared" si="193"/>
        <v>0</v>
      </c>
      <c r="AL294" s="330">
        <f t="shared" si="193"/>
        <v>0</v>
      </c>
      <c r="AM294" s="330">
        <f t="shared" si="193"/>
        <v>0</v>
      </c>
      <c r="AN294" s="330">
        <f t="shared" si="193"/>
        <v>0</v>
      </c>
      <c r="AO294" s="330">
        <f t="shared" si="193"/>
        <v>0</v>
      </c>
      <c r="AP294" s="330">
        <f t="shared" si="193"/>
        <v>0</v>
      </c>
      <c r="AQ294" s="330">
        <f t="shared" si="193"/>
        <v>0</v>
      </c>
      <c r="AR294" s="330">
        <f t="shared" si="193"/>
        <v>0</v>
      </c>
      <c r="AS294" s="330">
        <f t="shared" si="193"/>
        <v>0</v>
      </c>
      <c r="AT294" s="330">
        <f t="shared" si="193"/>
        <v>0</v>
      </c>
      <c r="AU294" s="330">
        <f t="shared" si="193"/>
        <v>0</v>
      </c>
      <c r="AV294" s="330">
        <f t="shared" si="193"/>
        <v>0</v>
      </c>
      <c r="AW294" s="330">
        <f t="shared" si="193"/>
        <v>0</v>
      </c>
      <c r="AX294" s="330">
        <f t="shared" si="193"/>
        <v>0</v>
      </c>
      <c r="AY294" s="210"/>
      <c r="AZ294" s="222"/>
    </row>
    <row r="295" ht="18" customHeight="1" spans="1:52">
      <c r="A295" s="349" t="s">
        <v>149</v>
      </c>
      <c r="B295" s="192"/>
      <c r="C295" s="224"/>
      <c r="D295" s="217"/>
      <c r="E295" s="187"/>
      <c r="F295" s="187"/>
      <c r="G295" s="183"/>
      <c r="H295" s="187"/>
      <c r="I295" s="187"/>
      <c r="J295" s="187"/>
      <c r="K295" s="187"/>
      <c r="L295" s="187"/>
      <c r="M295" s="187"/>
      <c r="N295" s="187"/>
      <c r="O295" s="187"/>
      <c r="P295" s="187"/>
      <c r="Q295" s="187"/>
      <c r="R295" s="276">
        <f>SUM(LARGE(D297:Q297,{1,2,3,4,5,6,7}))</f>
        <v>0</v>
      </c>
      <c r="S295" s="187"/>
      <c r="T295" s="187"/>
      <c r="U295" s="212">
        <v>12</v>
      </c>
      <c r="V295" s="217"/>
      <c r="W295" s="187"/>
      <c r="X295" s="187"/>
      <c r="Y295" s="187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3"/>
      <c r="AN295" s="183"/>
      <c r="AO295" s="187"/>
      <c r="AP295" s="187"/>
      <c r="AQ295" s="187"/>
      <c r="AR295" s="183"/>
      <c r="AS295" s="183"/>
      <c r="AT295" s="187"/>
      <c r="AU295" s="187"/>
      <c r="AV295" s="187"/>
      <c r="AW295" s="187"/>
      <c r="AX295" s="187"/>
      <c r="AY295" s="326">
        <f>SUM(V297:AX297)</f>
        <v>0</v>
      </c>
      <c r="AZ295" s="230">
        <f>SUM(AY295,S297:U297,R295,B295:C297)</f>
        <v>27</v>
      </c>
    </row>
    <row r="296" spans="1:52">
      <c r="A296" s="350"/>
      <c r="B296" s="199"/>
      <c r="C296" s="326"/>
      <c r="D296" s="327"/>
      <c r="E296" s="328"/>
      <c r="F296" s="220"/>
      <c r="G296" s="187"/>
      <c r="H296" s="187"/>
      <c r="I296" s="183"/>
      <c r="J296" s="328"/>
      <c r="K296" s="187"/>
      <c r="L296" s="220"/>
      <c r="M296" s="187"/>
      <c r="N296" s="183"/>
      <c r="O296" s="220"/>
      <c r="P296" s="220"/>
      <c r="Q296" s="220"/>
      <c r="R296" s="276"/>
      <c r="S296" s="183"/>
      <c r="T296" s="328"/>
      <c r="U296" s="212">
        <v>15</v>
      </c>
      <c r="V296" s="218"/>
      <c r="W296" s="220"/>
      <c r="X296" s="220"/>
      <c r="Y296" s="220"/>
      <c r="Z296" s="220"/>
      <c r="AA296" s="220"/>
      <c r="AB296" s="220"/>
      <c r="AC296" s="220"/>
      <c r="AD296" s="220"/>
      <c r="AE296" s="220"/>
      <c r="AF296" s="220"/>
      <c r="AG296" s="220"/>
      <c r="AH296" s="220"/>
      <c r="AI296" s="220"/>
      <c r="AJ296" s="220"/>
      <c r="AK296" s="220"/>
      <c r="AL296" s="220"/>
      <c r="AM296" s="220"/>
      <c r="AN296" s="220"/>
      <c r="AO296" s="220"/>
      <c r="AP296" s="220"/>
      <c r="AQ296" s="220"/>
      <c r="AR296" s="220"/>
      <c r="AS296" s="220"/>
      <c r="AT296" s="220"/>
      <c r="AU296" s="220"/>
      <c r="AV296" s="220"/>
      <c r="AW296" s="220"/>
      <c r="AX296" s="220"/>
      <c r="AY296" s="326"/>
      <c r="AZ296" s="230"/>
    </row>
    <row r="297" spans="1:52">
      <c r="A297" s="353"/>
      <c r="B297" s="183"/>
      <c r="C297" s="210"/>
      <c r="D297" s="330">
        <f t="shared" ref="D297:Q297" si="194">SUM(D295:D296)</f>
        <v>0</v>
      </c>
      <c r="E297" s="330">
        <f t="shared" si="194"/>
        <v>0</v>
      </c>
      <c r="F297" s="330">
        <f t="shared" si="194"/>
        <v>0</v>
      </c>
      <c r="G297" s="331">
        <f t="shared" si="194"/>
        <v>0</v>
      </c>
      <c r="H297" s="331">
        <f t="shared" si="194"/>
        <v>0</v>
      </c>
      <c r="I297" s="331">
        <f t="shared" si="194"/>
        <v>0</v>
      </c>
      <c r="J297" s="330">
        <f t="shared" si="194"/>
        <v>0</v>
      </c>
      <c r="K297" s="331">
        <f t="shared" si="194"/>
        <v>0</v>
      </c>
      <c r="L297" s="330">
        <f t="shared" si="194"/>
        <v>0</v>
      </c>
      <c r="M297" s="331">
        <f t="shared" si="194"/>
        <v>0</v>
      </c>
      <c r="N297" s="331">
        <f t="shared" si="194"/>
        <v>0</v>
      </c>
      <c r="O297" s="330">
        <f t="shared" si="194"/>
        <v>0</v>
      </c>
      <c r="P297" s="330">
        <f t="shared" si="194"/>
        <v>0</v>
      </c>
      <c r="Q297" s="330">
        <f t="shared" si="194"/>
        <v>0</v>
      </c>
      <c r="R297" s="231"/>
      <c r="S297" s="331">
        <f>SUM(S295:S296)</f>
        <v>0</v>
      </c>
      <c r="T297" s="330">
        <f t="shared" ref="S297:AX297" si="195">SUM(T295:T296)</f>
        <v>0</v>
      </c>
      <c r="U297" s="331">
        <f t="shared" si="195"/>
        <v>27</v>
      </c>
      <c r="V297" s="330">
        <f t="shared" si="195"/>
        <v>0</v>
      </c>
      <c r="W297" s="330">
        <f t="shared" si="195"/>
        <v>0</v>
      </c>
      <c r="X297" s="330">
        <f t="shared" si="195"/>
        <v>0</v>
      </c>
      <c r="Y297" s="330">
        <f t="shared" si="195"/>
        <v>0</v>
      </c>
      <c r="Z297" s="330">
        <f t="shared" si="195"/>
        <v>0</v>
      </c>
      <c r="AA297" s="330">
        <f t="shared" si="195"/>
        <v>0</v>
      </c>
      <c r="AB297" s="330">
        <f t="shared" si="195"/>
        <v>0</v>
      </c>
      <c r="AC297" s="330">
        <f t="shared" si="195"/>
        <v>0</v>
      </c>
      <c r="AD297" s="330">
        <f t="shared" si="195"/>
        <v>0</v>
      </c>
      <c r="AE297" s="330">
        <f t="shared" si="195"/>
        <v>0</v>
      </c>
      <c r="AF297" s="330">
        <f t="shared" si="195"/>
        <v>0</v>
      </c>
      <c r="AG297" s="330">
        <f t="shared" si="195"/>
        <v>0</v>
      </c>
      <c r="AH297" s="330">
        <f t="shared" si="195"/>
        <v>0</v>
      </c>
      <c r="AI297" s="330">
        <f t="shared" si="195"/>
        <v>0</v>
      </c>
      <c r="AJ297" s="330">
        <f t="shared" si="195"/>
        <v>0</v>
      </c>
      <c r="AK297" s="330">
        <f t="shared" si="195"/>
        <v>0</v>
      </c>
      <c r="AL297" s="330">
        <f t="shared" si="195"/>
        <v>0</v>
      </c>
      <c r="AM297" s="330">
        <f t="shared" si="195"/>
        <v>0</v>
      </c>
      <c r="AN297" s="330">
        <f t="shared" si="195"/>
        <v>0</v>
      </c>
      <c r="AO297" s="330">
        <f t="shared" si="195"/>
        <v>0</v>
      </c>
      <c r="AP297" s="330">
        <f t="shared" si="195"/>
        <v>0</v>
      </c>
      <c r="AQ297" s="330">
        <f t="shared" si="195"/>
        <v>0</v>
      </c>
      <c r="AR297" s="330">
        <f t="shared" si="195"/>
        <v>0</v>
      </c>
      <c r="AS297" s="330">
        <f t="shared" si="195"/>
        <v>0</v>
      </c>
      <c r="AT297" s="330">
        <f t="shared" si="195"/>
        <v>0</v>
      </c>
      <c r="AU297" s="330">
        <f t="shared" si="195"/>
        <v>0</v>
      </c>
      <c r="AV297" s="330">
        <f t="shared" si="195"/>
        <v>0</v>
      </c>
      <c r="AW297" s="330">
        <f t="shared" si="195"/>
        <v>0</v>
      </c>
      <c r="AX297" s="330">
        <f t="shared" si="195"/>
        <v>0</v>
      </c>
      <c r="AY297" s="210"/>
      <c r="AZ297" s="222"/>
    </row>
    <row r="298" ht="18" customHeight="1" spans="1:52">
      <c r="A298" s="349" t="s">
        <v>150</v>
      </c>
      <c r="B298" s="192"/>
      <c r="C298" s="224"/>
      <c r="D298" s="217"/>
      <c r="E298" s="187"/>
      <c r="F298" s="187"/>
      <c r="G298" s="183">
        <v>12</v>
      </c>
      <c r="H298" s="187"/>
      <c r="I298" s="187"/>
      <c r="J298" s="187"/>
      <c r="K298" s="187"/>
      <c r="L298" s="187"/>
      <c r="M298" s="187"/>
      <c r="N298" s="187"/>
      <c r="O298" s="187"/>
      <c r="P298" s="187"/>
      <c r="Q298" s="187"/>
      <c r="R298" s="276">
        <f>SUM(LARGE(D300:Q300,{1,2,3,4,5,6,7}))</f>
        <v>29</v>
      </c>
      <c r="S298" s="187">
        <v>24</v>
      </c>
      <c r="T298" s="187"/>
      <c r="U298" s="212">
        <v>12</v>
      </c>
      <c r="V298" s="218" t="s">
        <v>51</v>
      </c>
      <c r="W298" s="218" t="s">
        <v>51</v>
      </c>
      <c r="X298" s="218" t="s">
        <v>51</v>
      </c>
      <c r="Y298" s="218" t="s">
        <v>51</v>
      </c>
      <c r="Z298" s="218" t="s">
        <v>51</v>
      </c>
      <c r="AA298" s="218" t="s">
        <v>51</v>
      </c>
      <c r="AB298" s="218" t="s">
        <v>51</v>
      </c>
      <c r="AC298" s="218" t="s">
        <v>51</v>
      </c>
      <c r="AD298" s="218" t="s">
        <v>51</v>
      </c>
      <c r="AE298" s="218" t="s">
        <v>51</v>
      </c>
      <c r="AF298" s="218" t="s">
        <v>51</v>
      </c>
      <c r="AG298" s="218" t="s">
        <v>51</v>
      </c>
      <c r="AH298" s="218" t="s">
        <v>51</v>
      </c>
      <c r="AI298" s="218" t="s">
        <v>51</v>
      </c>
      <c r="AJ298" s="218" t="s">
        <v>51</v>
      </c>
      <c r="AK298" s="218" t="s">
        <v>51</v>
      </c>
      <c r="AL298" s="218" t="s">
        <v>51</v>
      </c>
      <c r="AM298" s="218">
        <v>30</v>
      </c>
      <c r="AN298" s="218" t="s">
        <v>51</v>
      </c>
      <c r="AO298" s="218" t="s">
        <v>51</v>
      </c>
      <c r="AP298" s="218" t="s">
        <v>51</v>
      </c>
      <c r="AQ298" s="218" t="s">
        <v>51</v>
      </c>
      <c r="AR298" s="218" t="s">
        <v>51</v>
      </c>
      <c r="AS298" s="218" t="s">
        <v>51</v>
      </c>
      <c r="AT298" s="218" t="s">
        <v>51</v>
      </c>
      <c r="AU298" s="218" t="s">
        <v>51</v>
      </c>
      <c r="AV298" s="218" t="s">
        <v>51</v>
      </c>
      <c r="AW298" s="218" t="s">
        <v>51</v>
      </c>
      <c r="AX298" s="218" t="s">
        <v>51</v>
      </c>
      <c r="AY298" s="326">
        <f>SUM(V300:AX300)</f>
        <v>46</v>
      </c>
      <c r="AZ298" s="230">
        <f>SUM(AY298,S300:U300,R298,B298:C300)</f>
        <v>155.5</v>
      </c>
    </row>
    <row r="299" spans="1:52">
      <c r="A299" s="350"/>
      <c r="B299" s="199"/>
      <c r="C299" s="326"/>
      <c r="D299" s="327"/>
      <c r="E299" s="328"/>
      <c r="F299" s="220"/>
      <c r="G299" s="187">
        <v>17</v>
      </c>
      <c r="H299" s="187"/>
      <c r="I299" s="183"/>
      <c r="J299" s="328"/>
      <c r="K299" s="187"/>
      <c r="L299" s="220"/>
      <c r="M299" s="187"/>
      <c r="N299" s="183"/>
      <c r="O299" s="220"/>
      <c r="P299" s="220"/>
      <c r="Q299" s="220"/>
      <c r="R299" s="276"/>
      <c r="S299" s="183">
        <f>18+11.5</f>
        <v>29.5</v>
      </c>
      <c r="T299" s="328"/>
      <c r="U299" s="212">
        <v>15</v>
      </c>
      <c r="V299" s="218" t="s">
        <v>51</v>
      </c>
      <c r="W299" s="218" t="s">
        <v>51</v>
      </c>
      <c r="X299" s="218" t="s">
        <v>51</v>
      </c>
      <c r="Y299" s="218" t="s">
        <v>51</v>
      </c>
      <c r="Z299" s="218" t="s">
        <v>51</v>
      </c>
      <c r="AA299" s="218" t="s">
        <v>51</v>
      </c>
      <c r="AB299" s="218" t="s">
        <v>51</v>
      </c>
      <c r="AC299" s="218" t="s">
        <v>51</v>
      </c>
      <c r="AD299" s="218" t="s">
        <v>51</v>
      </c>
      <c r="AE299" s="218" t="s">
        <v>51</v>
      </c>
      <c r="AF299" s="218" t="s">
        <v>51</v>
      </c>
      <c r="AG299" s="218" t="s">
        <v>51</v>
      </c>
      <c r="AH299" s="218" t="s">
        <v>51</v>
      </c>
      <c r="AI299" s="218" t="s">
        <v>51</v>
      </c>
      <c r="AJ299" s="218" t="s">
        <v>51</v>
      </c>
      <c r="AK299" s="218" t="s">
        <v>51</v>
      </c>
      <c r="AL299" s="218" t="s">
        <v>51</v>
      </c>
      <c r="AM299" s="218">
        <v>16</v>
      </c>
      <c r="AN299" s="218" t="s">
        <v>51</v>
      </c>
      <c r="AO299" s="218" t="s">
        <v>51</v>
      </c>
      <c r="AP299" s="218" t="s">
        <v>51</v>
      </c>
      <c r="AQ299" s="218" t="s">
        <v>51</v>
      </c>
      <c r="AR299" s="218" t="s">
        <v>51</v>
      </c>
      <c r="AS299" s="218" t="s">
        <v>51</v>
      </c>
      <c r="AT299" s="218" t="s">
        <v>51</v>
      </c>
      <c r="AU299" s="218" t="s">
        <v>51</v>
      </c>
      <c r="AV299" s="218" t="s">
        <v>51</v>
      </c>
      <c r="AW299" s="218" t="s">
        <v>51</v>
      </c>
      <c r="AX299" s="218" t="s">
        <v>51</v>
      </c>
      <c r="AY299" s="326"/>
      <c r="AZ299" s="230"/>
    </row>
    <row r="300" spans="1:52">
      <c r="A300" s="353"/>
      <c r="B300" s="183"/>
      <c r="C300" s="210"/>
      <c r="D300" s="330">
        <f t="shared" ref="D300:Q300" si="196">SUM(D298:D299)</f>
        <v>0</v>
      </c>
      <c r="E300" s="330">
        <f t="shared" si="196"/>
        <v>0</v>
      </c>
      <c r="F300" s="330">
        <f t="shared" si="196"/>
        <v>0</v>
      </c>
      <c r="G300" s="331">
        <f t="shared" si="196"/>
        <v>29</v>
      </c>
      <c r="H300" s="331">
        <f t="shared" si="196"/>
        <v>0</v>
      </c>
      <c r="I300" s="331">
        <f t="shared" si="196"/>
        <v>0</v>
      </c>
      <c r="J300" s="330">
        <f t="shared" si="196"/>
        <v>0</v>
      </c>
      <c r="K300" s="331">
        <f t="shared" si="196"/>
        <v>0</v>
      </c>
      <c r="L300" s="330">
        <f t="shared" si="196"/>
        <v>0</v>
      </c>
      <c r="M300" s="331">
        <f t="shared" si="196"/>
        <v>0</v>
      </c>
      <c r="N300" s="331">
        <f t="shared" si="196"/>
        <v>0</v>
      </c>
      <c r="O300" s="330">
        <f t="shared" si="196"/>
        <v>0</v>
      </c>
      <c r="P300" s="330">
        <f t="shared" si="196"/>
        <v>0</v>
      </c>
      <c r="Q300" s="330">
        <f t="shared" si="196"/>
        <v>0</v>
      </c>
      <c r="R300" s="231"/>
      <c r="S300" s="331">
        <f>SUM(S298:S299)</f>
        <v>53.5</v>
      </c>
      <c r="T300" s="330">
        <f>SUM(T298:T299)</f>
        <v>0</v>
      </c>
      <c r="U300" s="331">
        <f>SUM(U298:U299)</f>
        <v>27</v>
      </c>
      <c r="V300" s="330">
        <f>SUM(V298:V299)</f>
        <v>0</v>
      </c>
      <c r="W300" s="330">
        <f>SUM(W298:W299)</f>
        <v>0</v>
      </c>
      <c r="X300" s="330">
        <f>SUM(X298:X299)</f>
        <v>0</v>
      </c>
      <c r="Y300" s="330">
        <f>SUM(Y298:Y299)</f>
        <v>0</v>
      </c>
      <c r="Z300" s="330"/>
      <c r="AA300" s="330">
        <f t="shared" ref="AA300:AC300" si="197">SUM(AA298:AA299)</f>
        <v>0</v>
      </c>
      <c r="AB300" s="330">
        <f t="shared" si="197"/>
        <v>0</v>
      </c>
      <c r="AC300" s="330">
        <f t="shared" si="197"/>
        <v>0</v>
      </c>
      <c r="AD300" s="330"/>
      <c r="AE300" s="330">
        <f t="shared" ref="AE300:AX300" si="198">SUM(AE298:AE299)</f>
        <v>0</v>
      </c>
      <c r="AF300" s="330">
        <f t="shared" si="198"/>
        <v>0</v>
      </c>
      <c r="AG300" s="330">
        <f t="shared" si="198"/>
        <v>0</v>
      </c>
      <c r="AH300" s="330">
        <f t="shared" si="198"/>
        <v>0</v>
      </c>
      <c r="AI300" s="330">
        <f t="shared" si="198"/>
        <v>0</v>
      </c>
      <c r="AJ300" s="330">
        <f t="shared" si="198"/>
        <v>0</v>
      </c>
      <c r="AK300" s="330">
        <f t="shared" si="198"/>
        <v>0</v>
      </c>
      <c r="AL300" s="330">
        <f t="shared" si="198"/>
        <v>0</v>
      </c>
      <c r="AM300" s="330">
        <f t="shared" si="198"/>
        <v>46</v>
      </c>
      <c r="AN300" s="330">
        <f t="shared" si="198"/>
        <v>0</v>
      </c>
      <c r="AO300" s="330">
        <f t="shared" si="198"/>
        <v>0</v>
      </c>
      <c r="AP300" s="330">
        <f t="shared" si="198"/>
        <v>0</v>
      </c>
      <c r="AQ300" s="330">
        <f t="shared" si="198"/>
        <v>0</v>
      </c>
      <c r="AR300" s="330">
        <f t="shared" si="198"/>
        <v>0</v>
      </c>
      <c r="AS300" s="330">
        <f t="shared" si="198"/>
        <v>0</v>
      </c>
      <c r="AT300" s="330">
        <f t="shared" si="198"/>
        <v>0</v>
      </c>
      <c r="AU300" s="330">
        <f t="shared" si="198"/>
        <v>0</v>
      </c>
      <c r="AV300" s="330">
        <f t="shared" si="198"/>
        <v>0</v>
      </c>
      <c r="AW300" s="330">
        <f t="shared" si="198"/>
        <v>0</v>
      </c>
      <c r="AX300" s="330">
        <f t="shared" si="198"/>
        <v>0</v>
      </c>
      <c r="AY300" s="210"/>
      <c r="AZ300" s="222"/>
    </row>
    <row r="301" ht="18" customHeight="1" spans="1:52">
      <c r="A301" s="335" t="s">
        <v>151</v>
      </c>
      <c r="B301" s="192"/>
      <c r="C301" s="224"/>
      <c r="D301" s="217"/>
      <c r="E301" s="187"/>
      <c r="F301" s="187"/>
      <c r="G301" s="183">
        <v>6</v>
      </c>
      <c r="H301" s="187">
        <v>0</v>
      </c>
      <c r="I301" s="187"/>
      <c r="J301" s="187"/>
      <c r="K301" s="187"/>
      <c r="L301" s="187"/>
      <c r="M301" s="187"/>
      <c r="N301" s="187"/>
      <c r="O301" s="187"/>
      <c r="P301" s="187"/>
      <c r="Q301" s="187"/>
      <c r="R301" s="276">
        <f>SUM(LARGE(D303:Q303,{1,2,3,4,5,6,7}))</f>
        <v>30</v>
      </c>
      <c r="S301" s="187"/>
      <c r="T301" s="187"/>
      <c r="U301" s="212">
        <v>12</v>
      </c>
      <c r="V301" s="217"/>
      <c r="W301" s="187"/>
      <c r="X301" s="187"/>
      <c r="Y301" s="187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3"/>
      <c r="AN301" s="183"/>
      <c r="AO301" s="187"/>
      <c r="AP301" s="187"/>
      <c r="AQ301" s="187"/>
      <c r="AR301" s="183"/>
      <c r="AS301" s="183"/>
      <c r="AT301" s="187"/>
      <c r="AU301" s="187"/>
      <c r="AV301" s="187"/>
      <c r="AW301" s="187"/>
      <c r="AX301" s="187"/>
      <c r="AY301" s="326">
        <f>SUM(V303:AX303)</f>
        <v>0</v>
      </c>
      <c r="AZ301" s="230">
        <f>SUM(AY301,S303:U303,R301,B301:C303)</f>
        <v>52</v>
      </c>
    </row>
    <row r="302" s="311" customFormat="1" ht="18" customHeight="1" spans="1:52">
      <c r="A302" s="325"/>
      <c r="B302" s="199"/>
      <c r="C302" s="326"/>
      <c r="D302" s="327"/>
      <c r="E302" s="328"/>
      <c r="F302" s="220"/>
      <c r="G302" s="187">
        <v>24</v>
      </c>
      <c r="H302" s="187"/>
      <c r="I302" s="183"/>
      <c r="J302" s="328"/>
      <c r="K302" s="187"/>
      <c r="L302" s="220"/>
      <c r="M302" s="187"/>
      <c r="N302" s="183"/>
      <c r="O302" s="220"/>
      <c r="P302" s="220"/>
      <c r="Q302" s="220"/>
      <c r="R302" s="276"/>
      <c r="S302" s="183"/>
      <c r="T302" s="328"/>
      <c r="U302" s="212">
        <v>10</v>
      </c>
      <c r="V302" s="218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/>
      <c r="AH302" s="220"/>
      <c r="AI302" s="220"/>
      <c r="AJ302" s="220"/>
      <c r="AK302" s="220"/>
      <c r="AL302" s="220"/>
      <c r="AM302" s="220"/>
      <c r="AN302" s="220"/>
      <c r="AO302" s="220"/>
      <c r="AP302" s="220"/>
      <c r="AQ302" s="220"/>
      <c r="AR302" s="220"/>
      <c r="AS302" s="220"/>
      <c r="AT302" s="220"/>
      <c r="AU302" s="220"/>
      <c r="AV302" s="220"/>
      <c r="AW302" s="220"/>
      <c r="AX302" s="220"/>
      <c r="AY302" s="326"/>
      <c r="AZ302" s="230"/>
    </row>
    <row r="303" s="311" customFormat="1" ht="18" customHeight="1" spans="1:52">
      <c r="A303" s="329"/>
      <c r="B303" s="183"/>
      <c r="C303" s="210"/>
      <c r="D303" s="330">
        <f t="shared" ref="D303:Q303" si="199">SUM(D301:D302)</f>
        <v>0</v>
      </c>
      <c r="E303" s="330">
        <f t="shared" si="199"/>
        <v>0</v>
      </c>
      <c r="F303" s="330">
        <f t="shared" si="199"/>
        <v>0</v>
      </c>
      <c r="G303" s="331">
        <f t="shared" si="199"/>
        <v>30</v>
      </c>
      <c r="H303" s="331">
        <f t="shared" si="199"/>
        <v>0</v>
      </c>
      <c r="I303" s="331">
        <f t="shared" si="199"/>
        <v>0</v>
      </c>
      <c r="J303" s="330">
        <f t="shared" si="199"/>
        <v>0</v>
      </c>
      <c r="K303" s="331">
        <f t="shared" si="199"/>
        <v>0</v>
      </c>
      <c r="L303" s="330">
        <f t="shared" si="199"/>
        <v>0</v>
      </c>
      <c r="M303" s="331">
        <f t="shared" si="199"/>
        <v>0</v>
      </c>
      <c r="N303" s="331">
        <f t="shared" si="199"/>
        <v>0</v>
      </c>
      <c r="O303" s="330">
        <f t="shared" si="199"/>
        <v>0</v>
      </c>
      <c r="P303" s="330">
        <f t="shared" si="199"/>
        <v>0</v>
      </c>
      <c r="Q303" s="330">
        <f t="shared" si="199"/>
        <v>0</v>
      </c>
      <c r="R303" s="231"/>
      <c r="S303" s="331">
        <f>SUM(S301:S302)</f>
        <v>0</v>
      </c>
      <c r="T303" s="330">
        <f t="shared" ref="S303:AX303" si="200">SUM(T301:T302)</f>
        <v>0</v>
      </c>
      <c r="U303" s="284">
        <f t="shared" si="200"/>
        <v>22</v>
      </c>
      <c r="V303" s="330">
        <f t="shared" si="200"/>
        <v>0</v>
      </c>
      <c r="W303" s="330">
        <f t="shared" si="200"/>
        <v>0</v>
      </c>
      <c r="X303" s="330">
        <f t="shared" si="200"/>
        <v>0</v>
      </c>
      <c r="Y303" s="330">
        <f t="shared" si="200"/>
        <v>0</v>
      </c>
      <c r="Z303" s="330">
        <f t="shared" si="200"/>
        <v>0</v>
      </c>
      <c r="AA303" s="330">
        <f t="shared" si="200"/>
        <v>0</v>
      </c>
      <c r="AB303" s="330">
        <f t="shared" si="200"/>
        <v>0</v>
      </c>
      <c r="AC303" s="330">
        <f t="shared" si="200"/>
        <v>0</v>
      </c>
      <c r="AD303" s="330">
        <f t="shared" si="200"/>
        <v>0</v>
      </c>
      <c r="AE303" s="330">
        <f t="shared" si="200"/>
        <v>0</v>
      </c>
      <c r="AF303" s="330">
        <f t="shared" si="200"/>
        <v>0</v>
      </c>
      <c r="AG303" s="330">
        <f t="shared" si="200"/>
        <v>0</v>
      </c>
      <c r="AH303" s="330">
        <f t="shared" si="200"/>
        <v>0</v>
      </c>
      <c r="AI303" s="330">
        <f t="shared" si="200"/>
        <v>0</v>
      </c>
      <c r="AJ303" s="330">
        <f t="shared" si="200"/>
        <v>0</v>
      </c>
      <c r="AK303" s="330">
        <f t="shared" si="200"/>
        <v>0</v>
      </c>
      <c r="AL303" s="330">
        <f t="shared" si="200"/>
        <v>0</v>
      </c>
      <c r="AM303" s="330">
        <f t="shared" si="200"/>
        <v>0</v>
      </c>
      <c r="AN303" s="330">
        <f t="shared" si="200"/>
        <v>0</v>
      </c>
      <c r="AO303" s="330">
        <f t="shared" si="200"/>
        <v>0</v>
      </c>
      <c r="AP303" s="330">
        <f t="shared" si="200"/>
        <v>0</v>
      </c>
      <c r="AQ303" s="330">
        <f t="shared" si="200"/>
        <v>0</v>
      </c>
      <c r="AR303" s="330">
        <f t="shared" si="200"/>
        <v>0</v>
      </c>
      <c r="AS303" s="330">
        <f t="shared" si="200"/>
        <v>0</v>
      </c>
      <c r="AT303" s="330">
        <f t="shared" si="200"/>
        <v>0</v>
      </c>
      <c r="AU303" s="330">
        <f t="shared" si="200"/>
        <v>0</v>
      </c>
      <c r="AV303" s="330">
        <f t="shared" si="200"/>
        <v>0</v>
      </c>
      <c r="AW303" s="330">
        <f t="shared" si="200"/>
        <v>0</v>
      </c>
      <c r="AX303" s="330">
        <f t="shared" si="200"/>
        <v>0</v>
      </c>
      <c r="AY303" s="210"/>
      <c r="AZ303" s="222"/>
    </row>
    <row r="304" ht="18" customHeight="1" spans="1:52">
      <c r="A304" s="335" t="s">
        <v>152</v>
      </c>
      <c r="B304" s="192"/>
      <c r="C304" s="224"/>
      <c r="D304" s="217"/>
      <c r="E304" s="187"/>
      <c r="F304" s="187"/>
      <c r="G304" s="183"/>
      <c r="H304" s="187"/>
      <c r="I304" s="187"/>
      <c r="J304" s="187"/>
      <c r="K304" s="187"/>
      <c r="L304" s="187"/>
      <c r="M304" s="187"/>
      <c r="N304" s="187"/>
      <c r="O304" s="187"/>
      <c r="P304" s="187"/>
      <c r="Q304" s="187"/>
      <c r="R304" s="276">
        <f>SUM(LARGE(D306:Q306,{1,2,3,4,5,6,7}))</f>
        <v>0</v>
      </c>
      <c r="S304" s="187">
        <v>6</v>
      </c>
      <c r="T304" s="187"/>
      <c r="U304" s="212">
        <v>12</v>
      </c>
      <c r="V304" s="217"/>
      <c r="W304" s="187"/>
      <c r="X304" s="187"/>
      <c r="Y304" s="187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3"/>
      <c r="AN304" s="183"/>
      <c r="AO304" s="187"/>
      <c r="AP304" s="187"/>
      <c r="AQ304" s="187"/>
      <c r="AR304" s="183"/>
      <c r="AS304" s="183"/>
      <c r="AT304" s="187"/>
      <c r="AU304" s="187"/>
      <c r="AV304" s="187"/>
      <c r="AW304" s="187"/>
      <c r="AX304" s="187"/>
      <c r="AY304" s="326">
        <f>SUM(V306:AX306)</f>
        <v>0</v>
      </c>
      <c r="AZ304" s="230">
        <f>SUM(AY304,S306:U306,R304,B304:C306)</f>
        <v>30</v>
      </c>
    </row>
    <row r="305" s="311" customFormat="1" ht="18" customHeight="1" spans="1:52">
      <c r="A305" s="325"/>
      <c r="B305" s="199"/>
      <c r="C305" s="326"/>
      <c r="D305" s="327"/>
      <c r="E305" s="328"/>
      <c r="F305" s="220"/>
      <c r="G305" s="187"/>
      <c r="H305" s="187"/>
      <c r="I305" s="183"/>
      <c r="J305" s="328"/>
      <c r="K305" s="187"/>
      <c r="L305" s="220"/>
      <c r="M305" s="187"/>
      <c r="N305" s="183"/>
      <c r="O305" s="220"/>
      <c r="P305" s="220"/>
      <c r="Q305" s="220"/>
      <c r="R305" s="276"/>
      <c r="S305" s="183">
        <v>2</v>
      </c>
      <c r="T305" s="328"/>
      <c r="U305" s="212">
        <v>10</v>
      </c>
      <c r="V305" s="218"/>
      <c r="W305" s="220"/>
      <c r="X305" s="220"/>
      <c r="Y305" s="220"/>
      <c r="Z305" s="220"/>
      <c r="AA305" s="220"/>
      <c r="AB305" s="220"/>
      <c r="AC305" s="220"/>
      <c r="AD305" s="220"/>
      <c r="AE305" s="220"/>
      <c r="AF305" s="220"/>
      <c r="AG305" s="220"/>
      <c r="AH305" s="220"/>
      <c r="AI305" s="220"/>
      <c r="AJ305" s="220"/>
      <c r="AK305" s="220"/>
      <c r="AL305" s="220"/>
      <c r="AM305" s="220"/>
      <c r="AN305" s="220"/>
      <c r="AO305" s="220"/>
      <c r="AP305" s="220"/>
      <c r="AQ305" s="220"/>
      <c r="AR305" s="220"/>
      <c r="AS305" s="220"/>
      <c r="AT305" s="220"/>
      <c r="AU305" s="220"/>
      <c r="AV305" s="220"/>
      <c r="AW305" s="220"/>
      <c r="AX305" s="220"/>
      <c r="AY305" s="326"/>
      <c r="AZ305" s="230"/>
    </row>
    <row r="306" s="311" customFormat="1" ht="18" customHeight="1" spans="1:52">
      <c r="A306" s="329"/>
      <c r="B306" s="183"/>
      <c r="C306" s="210"/>
      <c r="D306" s="330">
        <f t="shared" ref="D306:Q306" si="201">SUM(D304:D305)</f>
        <v>0</v>
      </c>
      <c r="E306" s="330">
        <f t="shared" si="201"/>
        <v>0</v>
      </c>
      <c r="F306" s="330">
        <f t="shared" si="201"/>
        <v>0</v>
      </c>
      <c r="G306" s="331">
        <f t="shared" si="201"/>
        <v>0</v>
      </c>
      <c r="H306" s="331">
        <f t="shared" si="201"/>
        <v>0</v>
      </c>
      <c r="I306" s="331">
        <f t="shared" si="201"/>
        <v>0</v>
      </c>
      <c r="J306" s="330">
        <f t="shared" si="201"/>
        <v>0</v>
      </c>
      <c r="K306" s="331">
        <f t="shared" si="201"/>
        <v>0</v>
      </c>
      <c r="L306" s="330">
        <f t="shared" si="201"/>
        <v>0</v>
      </c>
      <c r="M306" s="331">
        <f t="shared" si="201"/>
        <v>0</v>
      </c>
      <c r="N306" s="331">
        <f t="shared" si="201"/>
        <v>0</v>
      </c>
      <c r="O306" s="330">
        <f t="shared" si="201"/>
        <v>0</v>
      </c>
      <c r="P306" s="330">
        <f t="shared" si="201"/>
        <v>0</v>
      </c>
      <c r="Q306" s="330">
        <f t="shared" si="201"/>
        <v>0</v>
      </c>
      <c r="R306" s="231"/>
      <c r="S306" s="331">
        <f>SUM(S304:S305)</f>
        <v>8</v>
      </c>
      <c r="T306" s="330">
        <f t="shared" ref="S306:AX306" si="202">SUM(T304:T305)</f>
        <v>0</v>
      </c>
      <c r="U306" s="284">
        <f t="shared" si="202"/>
        <v>22</v>
      </c>
      <c r="V306" s="330">
        <f t="shared" si="202"/>
        <v>0</v>
      </c>
      <c r="W306" s="330">
        <f t="shared" si="202"/>
        <v>0</v>
      </c>
      <c r="X306" s="330">
        <f t="shared" si="202"/>
        <v>0</v>
      </c>
      <c r="Y306" s="330">
        <f t="shared" si="202"/>
        <v>0</v>
      </c>
      <c r="Z306" s="330">
        <f t="shared" si="202"/>
        <v>0</v>
      </c>
      <c r="AA306" s="330">
        <f t="shared" si="202"/>
        <v>0</v>
      </c>
      <c r="AB306" s="330">
        <f t="shared" si="202"/>
        <v>0</v>
      </c>
      <c r="AC306" s="330">
        <f t="shared" si="202"/>
        <v>0</v>
      </c>
      <c r="AD306" s="330">
        <f t="shared" si="202"/>
        <v>0</v>
      </c>
      <c r="AE306" s="330">
        <f t="shared" si="202"/>
        <v>0</v>
      </c>
      <c r="AF306" s="330">
        <f t="shared" si="202"/>
        <v>0</v>
      </c>
      <c r="AG306" s="330">
        <f t="shared" si="202"/>
        <v>0</v>
      </c>
      <c r="AH306" s="330">
        <f t="shared" si="202"/>
        <v>0</v>
      </c>
      <c r="AI306" s="330">
        <f t="shared" si="202"/>
        <v>0</v>
      </c>
      <c r="AJ306" s="330">
        <f t="shared" si="202"/>
        <v>0</v>
      </c>
      <c r="AK306" s="330">
        <f t="shared" si="202"/>
        <v>0</v>
      </c>
      <c r="AL306" s="330">
        <f t="shared" si="202"/>
        <v>0</v>
      </c>
      <c r="AM306" s="330">
        <f t="shared" si="202"/>
        <v>0</v>
      </c>
      <c r="AN306" s="330">
        <f t="shared" si="202"/>
        <v>0</v>
      </c>
      <c r="AO306" s="330">
        <f t="shared" si="202"/>
        <v>0</v>
      </c>
      <c r="AP306" s="330">
        <f t="shared" si="202"/>
        <v>0</v>
      </c>
      <c r="AQ306" s="330">
        <f t="shared" si="202"/>
        <v>0</v>
      </c>
      <c r="AR306" s="330">
        <f t="shared" si="202"/>
        <v>0</v>
      </c>
      <c r="AS306" s="330">
        <f t="shared" si="202"/>
        <v>0</v>
      </c>
      <c r="AT306" s="330">
        <f t="shared" si="202"/>
        <v>0</v>
      </c>
      <c r="AU306" s="330">
        <f t="shared" si="202"/>
        <v>0</v>
      </c>
      <c r="AV306" s="330">
        <f t="shared" si="202"/>
        <v>0</v>
      </c>
      <c r="AW306" s="330">
        <f t="shared" si="202"/>
        <v>0</v>
      </c>
      <c r="AX306" s="330">
        <f t="shared" si="202"/>
        <v>0</v>
      </c>
      <c r="AY306" s="210"/>
      <c r="AZ306" s="222"/>
    </row>
    <row r="307" ht="18" customHeight="1" spans="1:52">
      <c r="A307" s="335" t="s">
        <v>153</v>
      </c>
      <c r="B307" s="192"/>
      <c r="C307" s="224"/>
      <c r="D307" s="217"/>
      <c r="E307" s="187"/>
      <c r="F307" s="187"/>
      <c r="G307" s="183">
        <v>6</v>
      </c>
      <c r="H307" s="187"/>
      <c r="I307" s="187"/>
      <c r="J307" s="187"/>
      <c r="K307" s="187"/>
      <c r="L307" s="187"/>
      <c r="M307" s="187"/>
      <c r="N307" s="187"/>
      <c r="O307" s="187"/>
      <c r="P307" s="187"/>
      <c r="Q307" s="187"/>
      <c r="R307" s="276">
        <f>SUM(LARGE(D309:Q309,{1,2,3,4,5,6,7}))</f>
        <v>17</v>
      </c>
      <c r="S307" s="187"/>
      <c r="T307" s="187"/>
      <c r="U307" s="212">
        <v>12</v>
      </c>
      <c r="V307" s="217"/>
      <c r="W307" s="187"/>
      <c r="X307" s="187"/>
      <c r="Y307" s="187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3"/>
      <c r="AN307" s="183"/>
      <c r="AO307" s="187"/>
      <c r="AP307" s="187"/>
      <c r="AQ307" s="187"/>
      <c r="AR307" s="183"/>
      <c r="AS307" s="183"/>
      <c r="AT307" s="187"/>
      <c r="AU307" s="187"/>
      <c r="AV307" s="187"/>
      <c r="AW307" s="187"/>
      <c r="AX307" s="187"/>
      <c r="AY307" s="326">
        <f>SUM(V309:AX309)</f>
        <v>0</v>
      </c>
      <c r="AZ307" s="230">
        <f>SUM(AY307,S309:U309,R307,B307:C309)</f>
        <v>39</v>
      </c>
    </row>
    <row r="308" s="311" customFormat="1" ht="18" customHeight="1" spans="1:52">
      <c r="A308" s="325"/>
      <c r="B308" s="199"/>
      <c r="C308" s="326"/>
      <c r="D308" s="327"/>
      <c r="E308" s="328"/>
      <c r="F308" s="220"/>
      <c r="G308" s="187">
        <v>11</v>
      </c>
      <c r="H308" s="187"/>
      <c r="I308" s="183"/>
      <c r="J308" s="328"/>
      <c r="K308" s="187"/>
      <c r="L308" s="220"/>
      <c r="M308" s="187"/>
      <c r="N308" s="183"/>
      <c r="O308" s="220"/>
      <c r="P308" s="220"/>
      <c r="Q308" s="220"/>
      <c r="R308" s="276"/>
      <c r="S308" s="183"/>
      <c r="T308" s="328"/>
      <c r="U308" s="212">
        <v>10</v>
      </c>
      <c r="V308" s="218"/>
      <c r="W308" s="220"/>
      <c r="X308" s="220"/>
      <c r="Y308" s="220"/>
      <c r="Z308" s="220"/>
      <c r="AA308" s="220"/>
      <c r="AB308" s="220"/>
      <c r="AC308" s="220"/>
      <c r="AD308" s="220"/>
      <c r="AE308" s="220"/>
      <c r="AF308" s="220"/>
      <c r="AG308" s="220"/>
      <c r="AH308" s="220"/>
      <c r="AI308" s="220"/>
      <c r="AJ308" s="220"/>
      <c r="AK308" s="220"/>
      <c r="AL308" s="220"/>
      <c r="AM308" s="220"/>
      <c r="AN308" s="220"/>
      <c r="AO308" s="220"/>
      <c r="AP308" s="220"/>
      <c r="AQ308" s="220"/>
      <c r="AR308" s="220"/>
      <c r="AS308" s="220"/>
      <c r="AT308" s="220"/>
      <c r="AU308" s="220"/>
      <c r="AV308" s="220"/>
      <c r="AW308" s="220"/>
      <c r="AX308" s="220"/>
      <c r="AY308" s="326"/>
      <c r="AZ308" s="230"/>
    </row>
    <row r="309" s="311" customFormat="1" ht="18" customHeight="1" spans="1:52">
      <c r="A309" s="329"/>
      <c r="B309" s="183"/>
      <c r="C309" s="210"/>
      <c r="D309" s="330">
        <f t="shared" ref="D309:Q309" si="203">SUM(D307:D308)</f>
        <v>0</v>
      </c>
      <c r="E309" s="330">
        <f t="shared" si="203"/>
        <v>0</v>
      </c>
      <c r="F309" s="330">
        <f t="shared" si="203"/>
        <v>0</v>
      </c>
      <c r="G309" s="331">
        <f t="shared" si="203"/>
        <v>17</v>
      </c>
      <c r="H309" s="331">
        <f t="shared" si="203"/>
        <v>0</v>
      </c>
      <c r="I309" s="331">
        <f t="shared" si="203"/>
        <v>0</v>
      </c>
      <c r="J309" s="330">
        <f t="shared" si="203"/>
        <v>0</v>
      </c>
      <c r="K309" s="331">
        <f t="shared" si="203"/>
        <v>0</v>
      </c>
      <c r="L309" s="330">
        <f t="shared" si="203"/>
        <v>0</v>
      </c>
      <c r="M309" s="331">
        <f t="shared" si="203"/>
        <v>0</v>
      </c>
      <c r="N309" s="331">
        <f t="shared" si="203"/>
        <v>0</v>
      </c>
      <c r="O309" s="330">
        <f t="shared" si="203"/>
        <v>0</v>
      </c>
      <c r="P309" s="330">
        <f t="shared" si="203"/>
        <v>0</v>
      </c>
      <c r="Q309" s="330">
        <f t="shared" si="203"/>
        <v>0</v>
      </c>
      <c r="R309" s="231"/>
      <c r="S309" s="331">
        <f>SUM(S307:S308)</f>
        <v>0</v>
      </c>
      <c r="T309" s="330">
        <f t="shared" ref="S309:AX309" si="204">SUM(T307:T308)</f>
        <v>0</v>
      </c>
      <c r="U309" s="284">
        <f t="shared" si="204"/>
        <v>22</v>
      </c>
      <c r="V309" s="330">
        <f t="shared" si="204"/>
        <v>0</v>
      </c>
      <c r="W309" s="330">
        <f t="shared" si="204"/>
        <v>0</v>
      </c>
      <c r="X309" s="330">
        <f t="shared" si="204"/>
        <v>0</v>
      </c>
      <c r="Y309" s="330">
        <f t="shared" si="204"/>
        <v>0</v>
      </c>
      <c r="Z309" s="330">
        <f t="shared" si="204"/>
        <v>0</v>
      </c>
      <c r="AA309" s="330">
        <f t="shared" si="204"/>
        <v>0</v>
      </c>
      <c r="AB309" s="330">
        <f t="shared" si="204"/>
        <v>0</v>
      </c>
      <c r="AC309" s="330">
        <f t="shared" si="204"/>
        <v>0</v>
      </c>
      <c r="AD309" s="330">
        <f t="shared" si="204"/>
        <v>0</v>
      </c>
      <c r="AE309" s="330">
        <f t="shared" si="204"/>
        <v>0</v>
      </c>
      <c r="AF309" s="330">
        <f t="shared" si="204"/>
        <v>0</v>
      </c>
      <c r="AG309" s="330">
        <f t="shared" si="204"/>
        <v>0</v>
      </c>
      <c r="AH309" s="330">
        <f t="shared" si="204"/>
        <v>0</v>
      </c>
      <c r="AI309" s="330">
        <f t="shared" si="204"/>
        <v>0</v>
      </c>
      <c r="AJ309" s="330">
        <f t="shared" si="204"/>
        <v>0</v>
      </c>
      <c r="AK309" s="330">
        <f t="shared" si="204"/>
        <v>0</v>
      </c>
      <c r="AL309" s="330">
        <f t="shared" si="204"/>
        <v>0</v>
      </c>
      <c r="AM309" s="330">
        <f t="shared" si="204"/>
        <v>0</v>
      </c>
      <c r="AN309" s="330">
        <f t="shared" si="204"/>
        <v>0</v>
      </c>
      <c r="AO309" s="330">
        <f t="shared" si="204"/>
        <v>0</v>
      </c>
      <c r="AP309" s="330">
        <f t="shared" si="204"/>
        <v>0</v>
      </c>
      <c r="AQ309" s="330">
        <f t="shared" si="204"/>
        <v>0</v>
      </c>
      <c r="AR309" s="330">
        <f t="shared" si="204"/>
        <v>0</v>
      </c>
      <c r="AS309" s="330">
        <f t="shared" si="204"/>
        <v>0</v>
      </c>
      <c r="AT309" s="330">
        <f t="shared" si="204"/>
        <v>0</v>
      </c>
      <c r="AU309" s="330">
        <f t="shared" si="204"/>
        <v>0</v>
      </c>
      <c r="AV309" s="330">
        <f t="shared" si="204"/>
        <v>0</v>
      </c>
      <c r="AW309" s="330">
        <f t="shared" si="204"/>
        <v>0</v>
      </c>
      <c r="AX309" s="330">
        <f t="shared" si="204"/>
        <v>0</v>
      </c>
      <c r="AY309" s="210"/>
      <c r="AZ309" s="222"/>
    </row>
    <row r="310" ht="18" customHeight="1" spans="1:52">
      <c r="A310" s="335" t="s">
        <v>154</v>
      </c>
      <c r="B310" s="192"/>
      <c r="C310" s="224"/>
      <c r="D310" s="217"/>
      <c r="E310" s="187"/>
      <c r="F310" s="187"/>
      <c r="G310" s="183"/>
      <c r="H310" s="187"/>
      <c r="I310" s="187"/>
      <c r="J310" s="187"/>
      <c r="K310" s="187"/>
      <c r="L310" s="187"/>
      <c r="M310" s="187"/>
      <c r="N310" s="187"/>
      <c r="O310" s="187"/>
      <c r="P310" s="187"/>
      <c r="Q310" s="187"/>
      <c r="R310" s="276">
        <f>SUM(LARGE(D312:Q312,{1,2,3,4,5,6,7}))</f>
        <v>0</v>
      </c>
      <c r="S310" s="187"/>
      <c r="T310" s="187"/>
      <c r="U310" s="212">
        <v>12</v>
      </c>
      <c r="V310" s="217"/>
      <c r="W310" s="187"/>
      <c r="X310" s="187"/>
      <c r="Y310" s="187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3"/>
      <c r="AN310" s="183"/>
      <c r="AO310" s="187"/>
      <c r="AP310" s="187"/>
      <c r="AQ310" s="187"/>
      <c r="AR310" s="183"/>
      <c r="AS310" s="183"/>
      <c r="AT310" s="187"/>
      <c r="AU310" s="187"/>
      <c r="AV310" s="187"/>
      <c r="AW310" s="187"/>
      <c r="AX310" s="187"/>
      <c r="AY310" s="326">
        <f>SUM(V312:AX312)</f>
        <v>0</v>
      </c>
      <c r="AZ310" s="230">
        <f>SUM(AY310,S312:U312,R310,B310:C312)</f>
        <v>53</v>
      </c>
    </row>
    <row r="311" s="311" customFormat="1" ht="18" customHeight="1" spans="1:52">
      <c r="A311" s="325"/>
      <c r="B311" s="199"/>
      <c r="C311" s="326"/>
      <c r="D311" s="327"/>
      <c r="E311" s="328"/>
      <c r="F311" s="220"/>
      <c r="G311" s="187"/>
      <c r="H311" s="187"/>
      <c r="I311" s="183"/>
      <c r="J311" s="328"/>
      <c r="K311" s="187"/>
      <c r="L311" s="220"/>
      <c r="M311" s="187"/>
      <c r="N311" s="183"/>
      <c r="O311" s="220"/>
      <c r="P311" s="220"/>
      <c r="Q311" s="220"/>
      <c r="R311" s="276"/>
      <c r="S311" s="183">
        <v>31</v>
      </c>
      <c r="T311" s="328"/>
      <c r="U311" s="212">
        <v>10</v>
      </c>
      <c r="V311" s="218"/>
      <c r="W311" s="220"/>
      <c r="X311" s="220"/>
      <c r="Y311" s="220"/>
      <c r="Z311" s="220"/>
      <c r="AA311" s="220"/>
      <c r="AB311" s="220"/>
      <c r="AC311" s="220"/>
      <c r="AD311" s="220"/>
      <c r="AE311" s="220"/>
      <c r="AF311" s="220"/>
      <c r="AG311" s="220"/>
      <c r="AH311" s="220"/>
      <c r="AI311" s="220"/>
      <c r="AJ311" s="220"/>
      <c r="AK311" s="220"/>
      <c r="AL311" s="220"/>
      <c r="AM311" s="220"/>
      <c r="AN311" s="220"/>
      <c r="AO311" s="220"/>
      <c r="AP311" s="220"/>
      <c r="AQ311" s="220"/>
      <c r="AR311" s="220"/>
      <c r="AS311" s="220"/>
      <c r="AT311" s="220"/>
      <c r="AU311" s="220"/>
      <c r="AV311" s="220"/>
      <c r="AW311" s="220"/>
      <c r="AX311" s="220"/>
      <c r="AY311" s="326"/>
      <c r="AZ311" s="230"/>
    </row>
    <row r="312" s="311" customFormat="1" ht="18" customHeight="1" spans="1:52">
      <c r="A312" s="329"/>
      <c r="B312" s="183"/>
      <c r="C312" s="210"/>
      <c r="D312" s="330">
        <f t="shared" ref="D312:Q312" si="205">SUM(D310:D311)</f>
        <v>0</v>
      </c>
      <c r="E312" s="330">
        <f t="shared" si="205"/>
        <v>0</v>
      </c>
      <c r="F312" s="330">
        <f t="shared" si="205"/>
        <v>0</v>
      </c>
      <c r="G312" s="331">
        <f t="shared" si="205"/>
        <v>0</v>
      </c>
      <c r="H312" s="331">
        <f t="shared" si="205"/>
        <v>0</v>
      </c>
      <c r="I312" s="331">
        <f t="shared" si="205"/>
        <v>0</v>
      </c>
      <c r="J312" s="330">
        <f t="shared" si="205"/>
        <v>0</v>
      </c>
      <c r="K312" s="331">
        <f t="shared" si="205"/>
        <v>0</v>
      </c>
      <c r="L312" s="330">
        <f t="shared" si="205"/>
        <v>0</v>
      </c>
      <c r="M312" s="331">
        <f t="shared" si="205"/>
        <v>0</v>
      </c>
      <c r="N312" s="331">
        <f t="shared" si="205"/>
        <v>0</v>
      </c>
      <c r="O312" s="330">
        <f t="shared" si="205"/>
        <v>0</v>
      </c>
      <c r="P312" s="330">
        <f t="shared" si="205"/>
        <v>0</v>
      </c>
      <c r="Q312" s="330">
        <f t="shared" si="205"/>
        <v>0</v>
      </c>
      <c r="R312" s="231"/>
      <c r="S312" s="331">
        <f>SUM(S310:S311)</f>
        <v>31</v>
      </c>
      <c r="T312" s="330">
        <f t="shared" ref="S312:AX312" si="206">SUM(T310:T311)</f>
        <v>0</v>
      </c>
      <c r="U312" s="284">
        <f t="shared" si="206"/>
        <v>22</v>
      </c>
      <c r="V312" s="330">
        <f t="shared" si="206"/>
        <v>0</v>
      </c>
      <c r="W312" s="330">
        <f t="shared" si="206"/>
        <v>0</v>
      </c>
      <c r="X312" s="330">
        <f t="shared" si="206"/>
        <v>0</v>
      </c>
      <c r="Y312" s="330">
        <f t="shared" si="206"/>
        <v>0</v>
      </c>
      <c r="Z312" s="330">
        <f t="shared" si="206"/>
        <v>0</v>
      </c>
      <c r="AA312" s="330">
        <f t="shared" si="206"/>
        <v>0</v>
      </c>
      <c r="AB312" s="330">
        <f t="shared" si="206"/>
        <v>0</v>
      </c>
      <c r="AC312" s="330">
        <f t="shared" si="206"/>
        <v>0</v>
      </c>
      <c r="AD312" s="330">
        <f t="shared" si="206"/>
        <v>0</v>
      </c>
      <c r="AE312" s="330">
        <f t="shared" si="206"/>
        <v>0</v>
      </c>
      <c r="AF312" s="330">
        <f t="shared" si="206"/>
        <v>0</v>
      </c>
      <c r="AG312" s="330">
        <f t="shared" si="206"/>
        <v>0</v>
      </c>
      <c r="AH312" s="330">
        <f t="shared" si="206"/>
        <v>0</v>
      </c>
      <c r="AI312" s="330">
        <f t="shared" si="206"/>
        <v>0</v>
      </c>
      <c r="AJ312" s="330">
        <f t="shared" si="206"/>
        <v>0</v>
      </c>
      <c r="AK312" s="330">
        <f t="shared" si="206"/>
        <v>0</v>
      </c>
      <c r="AL312" s="330">
        <f t="shared" si="206"/>
        <v>0</v>
      </c>
      <c r="AM312" s="330">
        <f t="shared" si="206"/>
        <v>0</v>
      </c>
      <c r="AN312" s="330">
        <f t="shared" si="206"/>
        <v>0</v>
      </c>
      <c r="AO312" s="330">
        <f t="shared" si="206"/>
        <v>0</v>
      </c>
      <c r="AP312" s="330">
        <f t="shared" si="206"/>
        <v>0</v>
      </c>
      <c r="AQ312" s="330">
        <f t="shared" si="206"/>
        <v>0</v>
      </c>
      <c r="AR312" s="330">
        <f t="shared" si="206"/>
        <v>0</v>
      </c>
      <c r="AS312" s="330">
        <f t="shared" si="206"/>
        <v>0</v>
      </c>
      <c r="AT312" s="330">
        <f t="shared" si="206"/>
        <v>0</v>
      </c>
      <c r="AU312" s="330">
        <f t="shared" si="206"/>
        <v>0</v>
      </c>
      <c r="AV312" s="330">
        <f t="shared" si="206"/>
        <v>0</v>
      </c>
      <c r="AW312" s="330">
        <f t="shared" si="206"/>
        <v>0</v>
      </c>
      <c r="AX312" s="330">
        <f t="shared" si="206"/>
        <v>0</v>
      </c>
      <c r="AY312" s="210"/>
      <c r="AZ312" s="222"/>
    </row>
    <row r="313" ht="18" customHeight="1" spans="1:52">
      <c r="A313" s="335" t="s">
        <v>155</v>
      </c>
      <c r="B313" s="192"/>
      <c r="C313" s="224"/>
      <c r="D313" s="217"/>
      <c r="E313" s="187"/>
      <c r="F313" s="187"/>
      <c r="G313" s="183"/>
      <c r="H313" s="187"/>
      <c r="I313" s="187"/>
      <c r="J313" s="187"/>
      <c r="K313" s="187"/>
      <c r="L313" s="187"/>
      <c r="M313" s="187"/>
      <c r="N313" s="187"/>
      <c r="O313" s="187"/>
      <c r="P313" s="187"/>
      <c r="Q313" s="187"/>
      <c r="R313" s="276">
        <f>SUM(LARGE(D315:Q315,{1,2,3,4,5,6,7}))</f>
        <v>0</v>
      </c>
      <c r="S313" s="187"/>
      <c r="T313" s="187"/>
      <c r="U313" s="212">
        <v>12</v>
      </c>
      <c r="V313" s="217"/>
      <c r="W313" s="187"/>
      <c r="X313" s="187"/>
      <c r="Y313" s="187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3"/>
      <c r="AN313" s="183"/>
      <c r="AO313" s="187"/>
      <c r="AP313" s="187"/>
      <c r="AQ313" s="187"/>
      <c r="AR313" s="183"/>
      <c r="AS313" s="183"/>
      <c r="AT313" s="187"/>
      <c r="AU313" s="187"/>
      <c r="AV313" s="187"/>
      <c r="AW313" s="187"/>
      <c r="AX313" s="187"/>
      <c r="AY313" s="326">
        <f>SUM(V315:AX315)</f>
        <v>0</v>
      </c>
      <c r="AZ313" s="230">
        <f>SUM(AY313,S315:U315,R313,B313:C315)</f>
        <v>17</v>
      </c>
    </row>
    <row r="314" s="311" customFormat="1" ht="18" customHeight="1" spans="1:52">
      <c r="A314" s="325"/>
      <c r="B314" s="199"/>
      <c r="C314" s="326"/>
      <c r="D314" s="327"/>
      <c r="E314" s="328"/>
      <c r="F314" s="220"/>
      <c r="G314" s="187"/>
      <c r="H314" s="187"/>
      <c r="I314" s="183"/>
      <c r="J314" s="328"/>
      <c r="K314" s="187"/>
      <c r="L314" s="220"/>
      <c r="M314" s="187"/>
      <c r="N314" s="183"/>
      <c r="O314" s="220"/>
      <c r="P314" s="220"/>
      <c r="Q314" s="220"/>
      <c r="R314" s="276"/>
      <c r="S314" s="183"/>
      <c r="T314" s="328"/>
      <c r="U314" s="212">
        <v>5</v>
      </c>
      <c r="V314" s="218"/>
      <c r="W314" s="220"/>
      <c r="X314" s="220"/>
      <c r="Y314" s="220"/>
      <c r="Z314" s="220"/>
      <c r="AA314" s="220"/>
      <c r="AB314" s="220"/>
      <c r="AC314" s="220"/>
      <c r="AD314" s="220"/>
      <c r="AE314" s="220"/>
      <c r="AF314" s="220"/>
      <c r="AG314" s="220"/>
      <c r="AH314" s="220"/>
      <c r="AI314" s="220"/>
      <c r="AJ314" s="220"/>
      <c r="AK314" s="220"/>
      <c r="AL314" s="220"/>
      <c r="AM314" s="220"/>
      <c r="AN314" s="220"/>
      <c r="AO314" s="220"/>
      <c r="AP314" s="220"/>
      <c r="AQ314" s="220"/>
      <c r="AR314" s="220"/>
      <c r="AS314" s="220"/>
      <c r="AT314" s="220"/>
      <c r="AU314" s="220"/>
      <c r="AV314" s="220"/>
      <c r="AW314" s="220"/>
      <c r="AX314" s="220"/>
      <c r="AY314" s="326"/>
      <c r="AZ314" s="230"/>
    </row>
    <row r="315" s="311" customFormat="1" ht="18" customHeight="1" spans="1:52">
      <c r="A315" s="329"/>
      <c r="B315" s="183"/>
      <c r="C315" s="210"/>
      <c r="D315" s="330">
        <f t="shared" ref="D315:Q315" si="207">SUM(D313:D314)</f>
        <v>0</v>
      </c>
      <c r="E315" s="330">
        <f t="shared" si="207"/>
        <v>0</v>
      </c>
      <c r="F315" s="330">
        <f t="shared" si="207"/>
        <v>0</v>
      </c>
      <c r="G315" s="331">
        <f t="shared" si="207"/>
        <v>0</v>
      </c>
      <c r="H315" s="331">
        <f t="shared" si="207"/>
        <v>0</v>
      </c>
      <c r="I315" s="331">
        <f t="shared" si="207"/>
        <v>0</v>
      </c>
      <c r="J315" s="330">
        <f t="shared" si="207"/>
        <v>0</v>
      </c>
      <c r="K315" s="331">
        <f t="shared" si="207"/>
        <v>0</v>
      </c>
      <c r="L315" s="330">
        <f t="shared" si="207"/>
        <v>0</v>
      </c>
      <c r="M315" s="331">
        <f t="shared" si="207"/>
        <v>0</v>
      </c>
      <c r="N315" s="331">
        <f t="shared" si="207"/>
        <v>0</v>
      </c>
      <c r="O315" s="330">
        <f t="shared" si="207"/>
        <v>0</v>
      </c>
      <c r="P315" s="330">
        <f t="shared" si="207"/>
        <v>0</v>
      </c>
      <c r="Q315" s="330">
        <f t="shared" si="207"/>
        <v>0</v>
      </c>
      <c r="R315" s="231"/>
      <c r="S315" s="331">
        <f>SUM(S313:S314)</f>
        <v>0</v>
      </c>
      <c r="T315" s="330">
        <f t="shared" ref="S315:AX315" si="208">SUM(T313:T314)</f>
        <v>0</v>
      </c>
      <c r="U315" s="284">
        <f t="shared" si="208"/>
        <v>17</v>
      </c>
      <c r="V315" s="330">
        <f t="shared" si="208"/>
        <v>0</v>
      </c>
      <c r="W315" s="330">
        <f t="shared" si="208"/>
        <v>0</v>
      </c>
      <c r="X315" s="330">
        <f t="shared" si="208"/>
        <v>0</v>
      </c>
      <c r="Y315" s="330">
        <f t="shared" si="208"/>
        <v>0</v>
      </c>
      <c r="Z315" s="330">
        <f t="shared" si="208"/>
        <v>0</v>
      </c>
      <c r="AA315" s="330">
        <f t="shared" si="208"/>
        <v>0</v>
      </c>
      <c r="AB315" s="330">
        <f t="shared" si="208"/>
        <v>0</v>
      </c>
      <c r="AC315" s="330">
        <f t="shared" si="208"/>
        <v>0</v>
      </c>
      <c r="AD315" s="330">
        <f t="shared" si="208"/>
        <v>0</v>
      </c>
      <c r="AE315" s="330">
        <f t="shared" si="208"/>
        <v>0</v>
      </c>
      <c r="AF315" s="330">
        <f t="shared" si="208"/>
        <v>0</v>
      </c>
      <c r="AG315" s="330">
        <f t="shared" si="208"/>
        <v>0</v>
      </c>
      <c r="AH315" s="330">
        <f t="shared" si="208"/>
        <v>0</v>
      </c>
      <c r="AI315" s="330">
        <f t="shared" si="208"/>
        <v>0</v>
      </c>
      <c r="AJ315" s="330">
        <f t="shared" si="208"/>
        <v>0</v>
      </c>
      <c r="AK315" s="330">
        <f t="shared" si="208"/>
        <v>0</v>
      </c>
      <c r="AL315" s="330">
        <f t="shared" si="208"/>
        <v>0</v>
      </c>
      <c r="AM315" s="330">
        <f t="shared" si="208"/>
        <v>0</v>
      </c>
      <c r="AN315" s="330">
        <f t="shared" si="208"/>
        <v>0</v>
      </c>
      <c r="AO315" s="330">
        <f t="shared" si="208"/>
        <v>0</v>
      </c>
      <c r="AP315" s="330">
        <f t="shared" si="208"/>
        <v>0</v>
      </c>
      <c r="AQ315" s="330">
        <f t="shared" si="208"/>
        <v>0</v>
      </c>
      <c r="AR315" s="330">
        <f t="shared" si="208"/>
        <v>0</v>
      </c>
      <c r="AS315" s="330">
        <f t="shared" si="208"/>
        <v>0</v>
      </c>
      <c r="AT315" s="330">
        <f t="shared" si="208"/>
        <v>0</v>
      </c>
      <c r="AU315" s="330">
        <f t="shared" si="208"/>
        <v>0</v>
      </c>
      <c r="AV315" s="330">
        <f t="shared" si="208"/>
        <v>0</v>
      </c>
      <c r="AW315" s="330">
        <f t="shared" si="208"/>
        <v>0</v>
      </c>
      <c r="AX315" s="330">
        <f t="shared" si="208"/>
        <v>0</v>
      </c>
      <c r="AY315" s="210"/>
      <c r="AZ315" s="222"/>
    </row>
    <row r="316" ht="18" customHeight="1" spans="1:52">
      <c r="A316" s="376" t="s">
        <v>156</v>
      </c>
      <c r="B316" s="192"/>
      <c r="C316" s="224"/>
      <c r="D316" s="217"/>
      <c r="E316" s="187"/>
      <c r="F316" s="187"/>
      <c r="G316" s="183"/>
      <c r="H316" s="187">
        <v>0</v>
      </c>
      <c r="I316" s="187"/>
      <c r="J316" s="187"/>
      <c r="K316" s="187"/>
      <c r="L316" s="187"/>
      <c r="M316" s="187">
        <v>6</v>
      </c>
      <c r="N316" s="187"/>
      <c r="O316" s="187"/>
      <c r="P316" s="187"/>
      <c r="Q316" s="187"/>
      <c r="R316" s="276">
        <f>SUM(LARGE(D318:Q318,{1,2,3,4,5,6,7}))</f>
        <v>16</v>
      </c>
      <c r="S316" s="187">
        <v>24</v>
      </c>
      <c r="T316" s="187"/>
      <c r="U316" s="212">
        <v>12</v>
      </c>
      <c r="V316" s="218" t="s">
        <v>51</v>
      </c>
      <c r="W316" s="218" t="s">
        <v>51</v>
      </c>
      <c r="X316" s="218" t="s">
        <v>51</v>
      </c>
      <c r="Y316" s="218" t="s">
        <v>51</v>
      </c>
      <c r="Z316" s="218">
        <v>23</v>
      </c>
      <c r="AA316" s="218" t="s">
        <v>51</v>
      </c>
      <c r="AB316" s="218" t="s">
        <v>51</v>
      </c>
      <c r="AC316" s="218" t="s">
        <v>51</v>
      </c>
      <c r="AD316" s="218" t="s">
        <v>51</v>
      </c>
      <c r="AE316" s="218" t="s">
        <v>51</v>
      </c>
      <c r="AF316" s="218" t="s">
        <v>51</v>
      </c>
      <c r="AG316" s="218" t="s">
        <v>51</v>
      </c>
      <c r="AH316" s="218" t="s">
        <v>51</v>
      </c>
      <c r="AI316" s="218" t="s">
        <v>51</v>
      </c>
      <c r="AJ316" s="218" t="s">
        <v>51</v>
      </c>
      <c r="AK316" s="218">
        <v>54</v>
      </c>
      <c r="AL316" s="218" t="s">
        <v>51</v>
      </c>
      <c r="AM316" s="218" t="s">
        <v>51</v>
      </c>
      <c r="AN316" s="218" t="s">
        <v>51</v>
      </c>
      <c r="AO316" s="218" t="s">
        <v>51</v>
      </c>
      <c r="AP316" s="218" t="s">
        <v>51</v>
      </c>
      <c r="AQ316" s="218" t="s">
        <v>51</v>
      </c>
      <c r="AR316" s="218" t="s">
        <v>51</v>
      </c>
      <c r="AS316" s="218" t="s">
        <v>51</v>
      </c>
      <c r="AT316" s="218" t="s">
        <v>51</v>
      </c>
      <c r="AU316" s="218" t="s">
        <v>51</v>
      </c>
      <c r="AV316" s="218" t="s">
        <v>51</v>
      </c>
      <c r="AW316" s="218" t="s">
        <v>51</v>
      </c>
      <c r="AX316" s="218" t="s">
        <v>51</v>
      </c>
      <c r="AY316" s="326">
        <f>SUM(V318:AX318)</f>
        <v>125</v>
      </c>
      <c r="AZ316" s="230">
        <f>SUM(AY316,S318:U318,R316,B316:C318)</f>
        <v>247</v>
      </c>
    </row>
    <row r="317" s="311" customFormat="1" ht="18" customHeight="1" spans="1:52">
      <c r="A317" s="377"/>
      <c r="B317" s="199"/>
      <c r="C317" s="326"/>
      <c r="D317" s="327"/>
      <c r="E317" s="328"/>
      <c r="F317" s="220"/>
      <c r="G317" s="187"/>
      <c r="H317" s="187"/>
      <c r="I317" s="183"/>
      <c r="J317" s="328"/>
      <c r="K317" s="187"/>
      <c r="L317" s="220"/>
      <c r="M317" s="187">
        <v>10</v>
      </c>
      <c r="N317" s="183"/>
      <c r="O317" s="220"/>
      <c r="P317" s="220"/>
      <c r="Q317" s="220"/>
      <c r="R317" s="276"/>
      <c r="S317" s="183">
        <v>65</v>
      </c>
      <c r="T317" s="328"/>
      <c r="U317" s="212">
        <v>5</v>
      </c>
      <c r="V317" s="218" t="s">
        <v>51</v>
      </c>
      <c r="W317" s="218" t="s">
        <v>51</v>
      </c>
      <c r="X317" s="218" t="s">
        <v>51</v>
      </c>
      <c r="Y317" s="218" t="s">
        <v>51</v>
      </c>
      <c r="Z317" s="218">
        <v>32</v>
      </c>
      <c r="AA317" s="218" t="s">
        <v>51</v>
      </c>
      <c r="AB317" s="218" t="s">
        <v>51</v>
      </c>
      <c r="AC317" s="218" t="s">
        <v>51</v>
      </c>
      <c r="AD317" s="218" t="s">
        <v>51</v>
      </c>
      <c r="AE317" s="218" t="s">
        <v>51</v>
      </c>
      <c r="AF317" s="218" t="s">
        <v>51</v>
      </c>
      <c r="AG317" s="218" t="s">
        <v>51</v>
      </c>
      <c r="AH317" s="218" t="s">
        <v>51</v>
      </c>
      <c r="AI317" s="218" t="s">
        <v>51</v>
      </c>
      <c r="AJ317" s="218" t="s">
        <v>51</v>
      </c>
      <c r="AK317" s="218">
        <v>16</v>
      </c>
      <c r="AL317" s="218" t="s">
        <v>51</v>
      </c>
      <c r="AM317" s="218" t="s">
        <v>51</v>
      </c>
      <c r="AN317" s="218" t="s">
        <v>51</v>
      </c>
      <c r="AO317" s="218" t="s">
        <v>51</v>
      </c>
      <c r="AP317" s="218" t="s">
        <v>51</v>
      </c>
      <c r="AQ317" s="218" t="s">
        <v>51</v>
      </c>
      <c r="AR317" s="218" t="s">
        <v>51</v>
      </c>
      <c r="AS317" s="218" t="s">
        <v>51</v>
      </c>
      <c r="AT317" s="218" t="s">
        <v>51</v>
      </c>
      <c r="AU317" s="218" t="s">
        <v>51</v>
      </c>
      <c r="AV317" s="218" t="s">
        <v>51</v>
      </c>
      <c r="AW317" s="218" t="s">
        <v>51</v>
      </c>
      <c r="AX317" s="218" t="s">
        <v>51</v>
      </c>
      <c r="AY317" s="326"/>
      <c r="AZ317" s="230"/>
    </row>
    <row r="318" s="311" customFormat="1" ht="18" customHeight="1" spans="1:52">
      <c r="A318" s="378"/>
      <c r="B318" s="183"/>
      <c r="C318" s="210"/>
      <c r="D318" s="330">
        <f t="shared" ref="D318:Q318" si="209">SUM(D316:D317)</f>
        <v>0</v>
      </c>
      <c r="E318" s="330">
        <f t="shared" si="209"/>
        <v>0</v>
      </c>
      <c r="F318" s="330">
        <f t="shared" si="209"/>
        <v>0</v>
      </c>
      <c r="G318" s="331">
        <f t="shared" si="209"/>
        <v>0</v>
      </c>
      <c r="H318" s="331">
        <f t="shared" si="209"/>
        <v>0</v>
      </c>
      <c r="I318" s="331">
        <f t="shared" si="209"/>
        <v>0</v>
      </c>
      <c r="J318" s="330">
        <f t="shared" si="209"/>
        <v>0</v>
      </c>
      <c r="K318" s="331">
        <f t="shared" si="209"/>
        <v>0</v>
      </c>
      <c r="L318" s="330">
        <f t="shared" si="209"/>
        <v>0</v>
      </c>
      <c r="M318" s="331">
        <f t="shared" si="209"/>
        <v>16</v>
      </c>
      <c r="N318" s="331">
        <f t="shared" si="209"/>
        <v>0</v>
      </c>
      <c r="O318" s="330">
        <f t="shared" si="209"/>
        <v>0</v>
      </c>
      <c r="P318" s="330">
        <f t="shared" si="209"/>
        <v>0</v>
      </c>
      <c r="Q318" s="330">
        <f t="shared" si="209"/>
        <v>0</v>
      </c>
      <c r="R318" s="231"/>
      <c r="S318" s="331">
        <f>SUM(S316:S317)</f>
        <v>89</v>
      </c>
      <c r="T318" s="330">
        <f>SUM(T316:T317)</f>
        <v>0</v>
      </c>
      <c r="U318" s="284">
        <f>SUM(U316:U317)</f>
        <v>17</v>
      </c>
      <c r="V318" s="330">
        <f>SUM(V316:V317)</f>
        <v>0</v>
      </c>
      <c r="W318" s="330">
        <f>SUM(W316:W317)</f>
        <v>0</v>
      </c>
      <c r="X318" s="330">
        <f>SUM(X316:X317)</f>
        <v>0</v>
      </c>
      <c r="Y318" s="330">
        <f>SUM(Y316:Y317)</f>
        <v>0</v>
      </c>
      <c r="Z318" s="330">
        <f t="shared" ref="Z318:AC318" si="210">SUM(Z316:Z317)</f>
        <v>55</v>
      </c>
      <c r="AA318" s="330">
        <f t="shared" si="210"/>
        <v>0</v>
      </c>
      <c r="AB318" s="330">
        <f t="shared" si="210"/>
        <v>0</v>
      </c>
      <c r="AC318" s="330">
        <f t="shared" si="210"/>
        <v>0</v>
      </c>
      <c r="AD318" s="330"/>
      <c r="AE318" s="330">
        <f t="shared" ref="AE318:AX318" si="211">SUM(AE316:AE317)</f>
        <v>0</v>
      </c>
      <c r="AF318" s="330">
        <f t="shared" si="211"/>
        <v>0</v>
      </c>
      <c r="AG318" s="330">
        <f t="shared" si="211"/>
        <v>0</v>
      </c>
      <c r="AH318" s="330">
        <f t="shared" si="211"/>
        <v>0</v>
      </c>
      <c r="AI318" s="330">
        <f t="shared" si="211"/>
        <v>0</v>
      </c>
      <c r="AJ318" s="330">
        <f t="shared" si="211"/>
        <v>0</v>
      </c>
      <c r="AK318" s="330">
        <f t="shared" si="211"/>
        <v>70</v>
      </c>
      <c r="AL318" s="330">
        <f t="shared" si="211"/>
        <v>0</v>
      </c>
      <c r="AM318" s="330">
        <f t="shared" si="211"/>
        <v>0</v>
      </c>
      <c r="AN318" s="330">
        <f t="shared" si="211"/>
        <v>0</v>
      </c>
      <c r="AO318" s="330">
        <f t="shared" si="211"/>
        <v>0</v>
      </c>
      <c r="AP318" s="330">
        <f t="shared" si="211"/>
        <v>0</v>
      </c>
      <c r="AQ318" s="330">
        <f t="shared" si="211"/>
        <v>0</v>
      </c>
      <c r="AR318" s="330">
        <f t="shared" si="211"/>
        <v>0</v>
      </c>
      <c r="AS318" s="330">
        <f t="shared" si="211"/>
        <v>0</v>
      </c>
      <c r="AT318" s="330">
        <f t="shared" si="211"/>
        <v>0</v>
      </c>
      <c r="AU318" s="330">
        <f t="shared" si="211"/>
        <v>0</v>
      </c>
      <c r="AV318" s="330">
        <f t="shared" si="211"/>
        <v>0</v>
      </c>
      <c r="AW318" s="330">
        <f t="shared" si="211"/>
        <v>0</v>
      </c>
      <c r="AX318" s="330">
        <f t="shared" si="211"/>
        <v>0</v>
      </c>
      <c r="AY318" s="210"/>
      <c r="AZ318" s="222"/>
    </row>
    <row r="319" ht="18" customHeight="1" spans="1:52">
      <c r="A319" s="335" t="s">
        <v>157</v>
      </c>
      <c r="B319" s="192"/>
      <c r="C319" s="224"/>
      <c r="D319" s="217"/>
      <c r="E319" s="187"/>
      <c r="F319" s="187"/>
      <c r="G319" s="183"/>
      <c r="H319" s="187"/>
      <c r="I319" s="187"/>
      <c r="J319" s="187"/>
      <c r="K319" s="187"/>
      <c r="L319" s="187"/>
      <c r="M319" s="187"/>
      <c r="N319" s="187"/>
      <c r="O319" s="187"/>
      <c r="P319" s="187"/>
      <c r="Q319" s="187"/>
      <c r="R319" s="276">
        <f>SUM(LARGE(D321:Q321,{1,2,3,4,5,6,7}))</f>
        <v>0</v>
      </c>
      <c r="S319" s="187"/>
      <c r="T319" s="187"/>
      <c r="U319" s="212">
        <v>12</v>
      </c>
      <c r="V319" s="217"/>
      <c r="W319" s="187"/>
      <c r="X319" s="187"/>
      <c r="Y319" s="187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3"/>
      <c r="AN319" s="183"/>
      <c r="AO319" s="187"/>
      <c r="AP319" s="187"/>
      <c r="AQ319" s="187"/>
      <c r="AR319" s="183"/>
      <c r="AS319" s="183"/>
      <c r="AT319" s="187"/>
      <c r="AU319" s="187"/>
      <c r="AV319" s="187"/>
      <c r="AW319" s="187"/>
      <c r="AX319" s="187"/>
      <c r="AY319" s="326">
        <f>SUM(V321:AX321)</f>
        <v>0</v>
      </c>
      <c r="AZ319" s="230">
        <f>SUM(AY319,S321:U321,R319,B319:C321)</f>
        <v>17</v>
      </c>
    </row>
    <row r="320" s="311" customFormat="1" ht="18" customHeight="1" spans="1:52">
      <c r="A320" s="325"/>
      <c r="B320" s="199"/>
      <c r="C320" s="326"/>
      <c r="D320" s="327"/>
      <c r="E320" s="328"/>
      <c r="F320" s="220"/>
      <c r="G320" s="187"/>
      <c r="H320" s="187"/>
      <c r="I320" s="183"/>
      <c r="J320" s="328"/>
      <c r="K320" s="187"/>
      <c r="L320" s="220"/>
      <c r="M320" s="187"/>
      <c r="N320" s="183"/>
      <c r="O320" s="220"/>
      <c r="P320" s="220"/>
      <c r="Q320" s="220"/>
      <c r="R320" s="276"/>
      <c r="S320" s="183"/>
      <c r="T320" s="328"/>
      <c r="U320" s="212">
        <v>5</v>
      </c>
      <c r="V320" s="218"/>
      <c r="W320" s="220"/>
      <c r="X320" s="220"/>
      <c r="Y320" s="220"/>
      <c r="Z320" s="220"/>
      <c r="AA320" s="220"/>
      <c r="AB320" s="220"/>
      <c r="AC320" s="220"/>
      <c r="AD320" s="220"/>
      <c r="AE320" s="220"/>
      <c r="AF320" s="220"/>
      <c r="AG320" s="220"/>
      <c r="AH320" s="220"/>
      <c r="AI320" s="220"/>
      <c r="AJ320" s="220"/>
      <c r="AK320" s="220"/>
      <c r="AL320" s="220"/>
      <c r="AM320" s="220"/>
      <c r="AN320" s="220"/>
      <c r="AO320" s="220"/>
      <c r="AP320" s="220"/>
      <c r="AQ320" s="220"/>
      <c r="AR320" s="220"/>
      <c r="AS320" s="220"/>
      <c r="AT320" s="220"/>
      <c r="AU320" s="220"/>
      <c r="AV320" s="220"/>
      <c r="AW320" s="220"/>
      <c r="AX320" s="220"/>
      <c r="AY320" s="326"/>
      <c r="AZ320" s="230"/>
    </row>
    <row r="321" s="311" customFormat="1" ht="18" customHeight="1" spans="1:52">
      <c r="A321" s="329"/>
      <c r="B321" s="183"/>
      <c r="C321" s="210"/>
      <c r="D321" s="330">
        <f t="shared" ref="D321:Q321" si="212">SUM(D319:D320)</f>
        <v>0</v>
      </c>
      <c r="E321" s="330">
        <f t="shared" si="212"/>
        <v>0</v>
      </c>
      <c r="F321" s="330">
        <f t="shared" si="212"/>
        <v>0</v>
      </c>
      <c r="G321" s="331">
        <f t="shared" si="212"/>
        <v>0</v>
      </c>
      <c r="H321" s="331">
        <f t="shared" si="212"/>
        <v>0</v>
      </c>
      <c r="I321" s="331">
        <f t="shared" si="212"/>
        <v>0</v>
      </c>
      <c r="J321" s="330">
        <f t="shared" si="212"/>
        <v>0</v>
      </c>
      <c r="K321" s="331">
        <f t="shared" si="212"/>
        <v>0</v>
      </c>
      <c r="L321" s="330">
        <f t="shared" si="212"/>
        <v>0</v>
      </c>
      <c r="M321" s="331">
        <f t="shared" si="212"/>
        <v>0</v>
      </c>
      <c r="N321" s="331">
        <f t="shared" si="212"/>
        <v>0</v>
      </c>
      <c r="O321" s="330">
        <f t="shared" si="212"/>
        <v>0</v>
      </c>
      <c r="P321" s="330">
        <f t="shared" si="212"/>
        <v>0</v>
      </c>
      <c r="Q321" s="330">
        <f t="shared" si="212"/>
        <v>0</v>
      </c>
      <c r="R321" s="231"/>
      <c r="S321" s="331">
        <f>SUM(S319:S320)</f>
        <v>0</v>
      </c>
      <c r="T321" s="330">
        <f t="shared" ref="S321:AX321" si="213">SUM(T319:T320)</f>
        <v>0</v>
      </c>
      <c r="U321" s="284">
        <f t="shared" si="213"/>
        <v>17</v>
      </c>
      <c r="V321" s="330">
        <f t="shared" si="213"/>
        <v>0</v>
      </c>
      <c r="W321" s="330">
        <f t="shared" si="213"/>
        <v>0</v>
      </c>
      <c r="X321" s="330">
        <f t="shared" si="213"/>
        <v>0</v>
      </c>
      <c r="Y321" s="330">
        <f t="shared" si="213"/>
        <v>0</v>
      </c>
      <c r="Z321" s="330">
        <f t="shared" si="213"/>
        <v>0</v>
      </c>
      <c r="AA321" s="330">
        <f t="shared" si="213"/>
        <v>0</v>
      </c>
      <c r="AB321" s="330">
        <f t="shared" si="213"/>
        <v>0</v>
      </c>
      <c r="AC321" s="330">
        <f t="shared" si="213"/>
        <v>0</v>
      </c>
      <c r="AD321" s="330">
        <f t="shared" si="213"/>
        <v>0</v>
      </c>
      <c r="AE321" s="330">
        <f t="shared" si="213"/>
        <v>0</v>
      </c>
      <c r="AF321" s="330">
        <f t="shared" si="213"/>
        <v>0</v>
      </c>
      <c r="AG321" s="330">
        <f t="shared" si="213"/>
        <v>0</v>
      </c>
      <c r="AH321" s="330">
        <f t="shared" si="213"/>
        <v>0</v>
      </c>
      <c r="AI321" s="330">
        <f t="shared" si="213"/>
        <v>0</v>
      </c>
      <c r="AJ321" s="330">
        <f t="shared" si="213"/>
        <v>0</v>
      </c>
      <c r="AK321" s="330">
        <f t="shared" si="213"/>
        <v>0</v>
      </c>
      <c r="AL321" s="330">
        <f t="shared" si="213"/>
        <v>0</v>
      </c>
      <c r="AM321" s="330">
        <f t="shared" si="213"/>
        <v>0</v>
      </c>
      <c r="AN321" s="330">
        <f t="shared" si="213"/>
        <v>0</v>
      </c>
      <c r="AO321" s="330">
        <f t="shared" si="213"/>
        <v>0</v>
      </c>
      <c r="AP321" s="330">
        <f t="shared" si="213"/>
        <v>0</v>
      </c>
      <c r="AQ321" s="330">
        <f t="shared" si="213"/>
        <v>0</v>
      </c>
      <c r="AR321" s="330">
        <f t="shared" si="213"/>
        <v>0</v>
      </c>
      <c r="AS321" s="330">
        <f t="shared" si="213"/>
        <v>0</v>
      </c>
      <c r="AT321" s="330">
        <f t="shared" si="213"/>
        <v>0</v>
      </c>
      <c r="AU321" s="330">
        <f t="shared" si="213"/>
        <v>0</v>
      </c>
      <c r="AV321" s="330">
        <f t="shared" si="213"/>
        <v>0</v>
      </c>
      <c r="AW321" s="330">
        <f t="shared" si="213"/>
        <v>0</v>
      </c>
      <c r="AX321" s="330">
        <f t="shared" si="213"/>
        <v>0</v>
      </c>
      <c r="AY321" s="210"/>
      <c r="AZ321" s="222"/>
    </row>
    <row r="322" ht="18" customHeight="1" spans="1:52">
      <c r="A322" s="335" t="s">
        <v>158</v>
      </c>
      <c r="B322" s="192"/>
      <c r="C322" s="224"/>
      <c r="D322" s="217"/>
      <c r="E322" s="187"/>
      <c r="F322" s="187"/>
      <c r="G322" s="183">
        <v>12</v>
      </c>
      <c r="H322" s="187"/>
      <c r="I322" s="187"/>
      <c r="J322" s="187"/>
      <c r="K322" s="187"/>
      <c r="L322" s="187"/>
      <c r="M322" s="187"/>
      <c r="N322" s="187"/>
      <c r="O322" s="187"/>
      <c r="P322" s="187"/>
      <c r="Q322" s="187"/>
      <c r="R322" s="276">
        <f>SUM(LARGE(D324:Q324,{1,2,3,4,5,6,7}))</f>
        <v>354</v>
      </c>
      <c r="S322" s="187">
        <v>6</v>
      </c>
      <c r="T322" s="187"/>
      <c r="U322" s="212">
        <v>12</v>
      </c>
      <c r="V322" s="217"/>
      <c r="W322" s="187"/>
      <c r="X322" s="187"/>
      <c r="Y322" s="187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3"/>
      <c r="AN322" s="183"/>
      <c r="AO322" s="187"/>
      <c r="AP322" s="187"/>
      <c r="AQ322" s="187"/>
      <c r="AR322" s="183"/>
      <c r="AS322" s="183"/>
      <c r="AT322" s="187"/>
      <c r="AU322" s="187"/>
      <c r="AV322" s="187"/>
      <c r="AW322" s="187"/>
      <c r="AX322" s="187"/>
      <c r="AY322" s="326">
        <f>SUM(V324:AX324)</f>
        <v>0</v>
      </c>
      <c r="AZ322" s="230">
        <f>SUM(AY322,S324:U324,R322,B322:C324)</f>
        <v>384</v>
      </c>
    </row>
    <row r="323" s="311" customFormat="1" ht="18" customHeight="1" spans="1:52">
      <c r="A323" s="325"/>
      <c r="B323" s="199"/>
      <c r="C323" s="326"/>
      <c r="D323" s="327"/>
      <c r="E323" s="328"/>
      <c r="F323" s="220"/>
      <c r="G323" s="187">
        <v>342</v>
      </c>
      <c r="H323" s="187"/>
      <c r="I323" s="183"/>
      <c r="J323" s="328"/>
      <c r="K323" s="187"/>
      <c r="L323" s="220"/>
      <c r="M323" s="187"/>
      <c r="N323" s="183"/>
      <c r="O323" s="220"/>
      <c r="P323" s="220"/>
      <c r="Q323" s="220"/>
      <c r="R323" s="276"/>
      <c r="S323" s="183">
        <v>7</v>
      </c>
      <c r="T323" s="328"/>
      <c r="U323" s="212">
        <v>5</v>
      </c>
      <c r="V323" s="218"/>
      <c r="W323" s="220"/>
      <c r="X323" s="220"/>
      <c r="Y323" s="220"/>
      <c r="Z323" s="220"/>
      <c r="AA323" s="220"/>
      <c r="AB323" s="220"/>
      <c r="AC323" s="220"/>
      <c r="AD323" s="220"/>
      <c r="AE323" s="220"/>
      <c r="AF323" s="220"/>
      <c r="AG323" s="220"/>
      <c r="AH323" s="220"/>
      <c r="AI323" s="220"/>
      <c r="AJ323" s="220"/>
      <c r="AK323" s="220"/>
      <c r="AL323" s="220"/>
      <c r="AM323" s="220"/>
      <c r="AN323" s="220"/>
      <c r="AO323" s="220"/>
      <c r="AP323" s="220"/>
      <c r="AQ323" s="220"/>
      <c r="AR323" s="220"/>
      <c r="AS323" s="220"/>
      <c r="AT323" s="220"/>
      <c r="AU323" s="220"/>
      <c r="AV323" s="220"/>
      <c r="AW323" s="220"/>
      <c r="AX323" s="220"/>
      <c r="AY323" s="326"/>
      <c r="AZ323" s="230"/>
    </row>
    <row r="324" s="311" customFormat="1" ht="18" customHeight="1" spans="1:52">
      <c r="A324" s="329"/>
      <c r="B324" s="183"/>
      <c r="C324" s="210"/>
      <c r="D324" s="330">
        <f t="shared" ref="D324:Q324" si="214">SUM(D322:D323)</f>
        <v>0</v>
      </c>
      <c r="E324" s="330">
        <f t="shared" si="214"/>
        <v>0</v>
      </c>
      <c r="F324" s="330">
        <f t="shared" si="214"/>
        <v>0</v>
      </c>
      <c r="G324" s="331">
        <f t="shared" si="214"/>
        <v>354</v>
      </c>
      <c r="H324" s="331">
        <f t="shared" si="214"/>
        <v>0</v>
      </c>
      <c r="I324" s="331">
        <f t="shared" si="214"/>
        <v>0</v>
      </c>
      <c r="J324" s="330">
        <f t="shared" si="214"/>
        <v>0</v>
      </c>
      <c r="K324" s="331">
        <f t="shared" si="214"/>
        <v>0</v>
      </c>
      <c r="L324" s="330">
        <f t="shared" si="214"/>
        <v>0</v>
      </c>
      <c r="M324" s="331">
        <f t="shared" si="214"/>
        <v>0</v>
      </c>
      <c r="N324" s="331">
        <f t="shared" si="214"/>
        <v>0</v>
      </c>
      <c r="O324" s="330">
        <f t="shared" si="214"/>
        <v>0</v>
      </c>
      <c r="P324" s="330">
        <f t="shared" si="214"/>
        <v>0</v>
      </c>
      <c r="Q324" s="330">
        <f t="shared" si="214"/>
        <v>0</v>
      </c>
      <c r="R324" s="231"/>
      <c r="S324" s="331">
        <f>SUM(S322:S323)</f>
        <v>13</v>
      </c>
      <c r="T324" s="330">
        <f t="shared" ref="S324:AX324" si="215">SUM(T322:T323)</f>
        <v>0</v>
      </c>
      <c r="U324" s="284">
        <f t="shared" si="215"/>
        <v>17</v>
      </c>
      <c r="V324" s="330">
        <f t="shared" si="215"/>
        <v>0</v>
      </c>
      <c r="W324" s="330">
        <f t="shared" si="215"/>
        <v>0</v>
      </c>
      <c r="X324" s="330">
        <f t="shared" si="215"/>
        <v>0</v>
      </c>
      <c r="Y324" s="330">
        <f t="shared" si="215"/>
        <v>0</v>
      </c>
      <c r="Z324" s="330">
        <f t="shared" si="215"/>
        <v>0</v>
      </c>
      <c r="AA324" s="330">
        <f t="shared" si="215"/>
        <v>0</v>
      </c>
      <c r="AB324" s="330">
        <f t="shared" si="215"/>
        <v>0</v>
      </c>
      <c r="AC324" s="330">
        <f t="shared" si="215"/>
        <v>0</v>
      </c>
      <c r="AD324" s="330">
        <f t="shared" si="215"/>
        <v>0</v>
      </c>
      <c r="AE324" s="330">
        <f t="shared" si="215"/>
        <v>0</v>
      </c>
      <c r="AF324" s="330">
        <f t="shared" si="215"/>
        <v>0</v>
      </c>
      <c r="AG324" s="330">
        <f t="shared" si="215"/>
        <v>0</v>
      </c>
      <c r="AH324" s="330">
        <f t="shared" si="215"/>
        <v>0</v>
      </c>
      <c r="AI324" s="330">
        <f t="shared" si="215"/>
        <v>0</v>
      </c>
      <c r="AJ324" s="330">
        <f t="shared" si="215"/>
        <v>0</v>
      </c>
      <c r="AK324" s="330">
        <f t="shared" si="215"/>
        <v>0</v>
      </c>
      <c r="AL324" s="330">
        <f t="shared" si="215"/>
        <v>0</v>
      </c>
      <c r="AM324" s="330">
        <f t="shared" si="215"/>
        <v>0</v>
      </c>
      <c r="AN324" s="330">
        <f t="shared" si="215"/>
        <v>0</v>
      </c>
      <c r="AO324" s="330">
        <f t="shared" si="215"/>
        <v>0</v>
      </c>
      <c r="AP324" s="330">
        <f t="shared" si="215"/>
        <v>0</v>
      </c>
      <c r="AQ324" s="330">
        <f t="shared" si="215"/>
        <v>0</v>
      </c>
      <c r="AR324" s="330">
        <f t="shared" si="215"/>
        <v>0</v>
      </c>
      <c r="AS324" s="330">
        <f t="shared" si="215"/>
        <v>0</v>
      </c>
      <c r="AT324" s="330">
        <f t="shared" si="215"/>
        <v>0</v>
      </c>
      <c r="AU324" s="330">
        <f t="shared" si="215"/>
        <v>0</v>
      </c>
      <c r="AV324" s="330">
        <f t="shared" si="215"/>
        <v>0</v>
      </c>
      <c r="AW324" s="330">
        <f t="shared" si="215"/>
        <v>0</v>
      </c>
      <c r="AX324" s="330">
        <f t="shared" si="215"/>
        <v>0</v>
      </c>
      <c r="AY324" s="210"/>
      <c r="AZ324" s="222"/>
    </row>
    <row r="325" ht="18" customHeight="1" spans="1:52">
      <c r="A325" s="335" t="s">
        <v>159</v>
      </c>
      <c r="B325" s="192"/>
      <c r="C325" s="224"/>
      <c r="D325" s="217"/>
      <c r="E325" s="187"/>
      <c r="F325" s="187"/>
      <c r="G325" s="183"/>
      <c r="H325" s="187"/>
      <c r="I325" s="187"/>
      <c r="J325" s="187"/>
      <c r="K325" s="187"/>
      <c r="L325" s="187"/>
      <c r="M325" s="187"/>
      <c r="N325" s="187"/>
      <c r="O325" s="187"/>
      <c r="P325" s="187"/>
      <c r="Q325" s="187"/>
      <c r="R325" s="276">
        <f>SUM(LARGE(D327:Q327,{1,2,3,4,5,6,7}))</f>
        <v>0</v>
      </c>
      <c r="S325" s="187"/>
      <c r="T325" s="187"/>
      <c r="U325" s="212">
        <v>12</v>
      </c>
      <c r="V325" s="217"/>
      <c r="W325" s="187"/>
      <c r="X325" s="187"/>
      <c r="Y325" s="187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3"/>
      <c r="AN325" s="183"/>
      <c r="AO325" s="187"/>
      <c r="AP325" s="187"/>
      <c r="AQ325" s="187"/>
      <c r="AR325" s="183"/>
      <c r="AS325" s="183"/>
      <c r="AT325" s="187"/>
      <c r="AU325" s="187"/>
      <c r="AV325" s="187"/>
      <c r="AW325" s="187"/>
      <c r="AX325" s="187"/>
      <c r="AY325" s="326">
        <f>SUM(V327:AX327)</f>
        <v>0</v>
      </c>
      <c r="AZ325" s="230">
        <f>SUM(AY325,S327:U327,R325,B325:C327)</f>
        <v>17</v>
      </c>
    </row>
    <row r="326" s="311" customFormat="1" ht="18" customHeight="1" spans="1:52">
      <c r="A326" s="325"/>
      <c r="B326" s="199"/>
      <c r="C326" s="326"/>
      <c r="D326" s="327"/>
      <c r="E326" s="328"/>
      <c r="F326" s="220"/>
      <c r="G326" s="187"/>
      <c r="H326" s="187"/>
      <c r="I326" s="183"/>
      <c r="J326" s="328"/>
      <c r="K326" s="187"/>
      <c r="L326" s="220"/>
      <c r="M326" s="187"/>
      <c r="N326" s="183"/>
      <c r="O326" s="220"/>
      <c r="P326" s="220"/>
      <c r="Q326" s="220"/>
      <c r="R326" s="276"/>
      <c r="S326" s="183"/>
      <c r="T326" s="328"/>
      <c r="U326" s="212">
        <v>5</v>
      </c>
      <c r="V326" s="218"/>
      <c r="W326" s="220"/>
      <c r="X326" s="220"/>
      <c r="Y326" s="220"/>
      <c r="Z326" s="220"/>
      <c r="AA326" s="220"/>
      <c r="AB326" s="220"/>
      <c r="AC326" s="220"/>
      <c r="AD326" s="220"/>
      <c r="AE326" s="220"/>
      <c r="AF326" s="220"/>
      <c r="AG326" s="220"/>
      <c r="AH326" s="220"/>
      <c r="AI326" s="220"/>
      <c r="AJ326" s="220"/>
      <c r="AK326" s="220"/>
      <c r="AL326" s="220"/>
      <c r="AM326" s="220"/>
      <c r="AN326" s="220"/>
      <c r="AO326" s="220"/>
      <c r="AP326" s="220"/>
      <c r="AQ326" s="220"/>
      <c r="AR326" s="220"/>
      <c r="AS326" s="220"/>
      <c r="AT326" s="220"/>
      <c r="AU326" s="220"/>
      <c r="AV326" s="220"/>
      <c r="AW326" s="220"/>
      <c r="AX326" s="220"/>
      <c r="AY326" s="326"/>
      <c r="AZ326" s="230"/>
    </row>
    <row r="327" s="311" customFormat="1" ht="18" customHeight="1" spans="1:52">
      <c r="A327" s="329"/>
      <c r="B327" s="183"/>
      <c r="C327" s="210"/>
      <c r="D327" s="330">
        <f t="shared" ref="D327:Q327" si="216">SUM(D325:D326)</f>
        <v>0</v>
      </c>
      <c r="E327" s="330">
        <f t="shared" si="216"/>
        <v>0</v>
      </c>
      <c r="F327" s="330">
        <f t="shared" si="216"/>
        <v>0</v>
      </c>
      <c r="G327" s="331">
        <f t="shared" si="216"/>
        <v>0</v>
      </c>
      <c r="H327" s="331">
        <f t="shared" si="216"/>
        <v>0</v>
      </c>
      <c r="I327" s="331">
        <f t="shared" si="216"/>
        <v>0</v>
      </c>
      <c r="J327" s="330">
        <f t="shared" si="216"/>
        <v>0</v>
      </c>
      <c r="K327" s="331">
        <f t="shared" si="216"/>
        <v>0</v>
      </c>
      <c r="L327" s="330">
        <f t="shared" si="216"/>
        <v>0</v>
      </c>
      <c r="M327" s="331">
        <f t="shared" si="216"/>
        <v>0</v>
      </c>
      <c r="N327" s="331">
        <f t="shared" si="216"/>
        <v>0</v>
      </c>
      <c r="O327" s="330">
        <f t="shared" si="216"/>
        <v>0</v>
      </c>
      <c r="P327" s="330">
        <f t="shared" si="216"/>
        <v>0</v>
      </c>
      <c r="Q327" s="330">
        <f t="shared" si="216"/>
        <v>0</v>
      </c>
      <c r="R327" s="231"/>
      <c r="S327" s="331">
        <f>SUM(S325:S326)</f>
        <v>0</v>
      </c>
      <c r="T327" s="330">
        <f t="shared" ref="S327:AX327" si="217">SUM(T325:T326)</f>
        <v>0</v>
      </c>
      <c r="U327" s="284">
        <f t="shared" si="217"/>
        <v>17</v>
      </c>
      <c r="V327" s="330">
        <f t="shared" si="217"/>
        <v>0</v>
      </c>
      <c r="W327" s="330">
        <f t="shared" si="217"/>
        <v>0</v>
      </c>
      <c r="X327" s="330">
        <f t="shared" si="217"/>
        <v>0</v>
      </c>
      <c r="Y327" s="330">
        <f t="shared" si="217"/>
        <v>0</v>
      </c>
      <c r="Z327" s="330">
        <f t="shared" si="217"/>
        <v>0</v>
      </c>
      <c r="AA327" s="330">
        <f t="shared" si="217"/>
        <v>0</v>
      </c>
      <c r="AB327" s="330">
        <f t="shared" si="217"/>
        <v>0</v>
      </c>
      <c r="AC327" s="330">
        <f t="shared" si="217"/>
        <v>0</v>
      </c>
      <c r="AD327" s="330">
        <f t="shared" si="217"/>
        <v>0</v>
      </c>
      <c r="AE327" s="330">
        <f t="shared" si="217"/>
        <v>0</v>
      </c>
      <c r="AF327" s="330">
        <f t="shared" si="217"/>
        <v>0</v>
      </c>
      <c r="AG327" s="330">
        <f t="shared" si="217"/>
        <v>0</v>
      </c>
      <c r="AH327" s="330">
        <f t="shared" si="217"/>
        <v>0</v>
      </c>
      <c r="AI327" s="330">
        <f t="shared" si="217"/>
        <v>0</v>
      </c>
      <c r="AJ327" s="330">
        <f t="shared" si="217"/>
        <v>0</v>
      </c>
      <c r="AK327" s="330">
        <f t="shared" si="217"/>
        <v>0</v>
      </c>
      <c r="AL327" s="330">
        <f t="shared" si="217"/>
        <v>0</v>
      </c>
      <c r="AM327" s="330">
        <f t="shared" si="217"/>
        <v>0</v>
      </c>
      <c r="AN327" s="330">
        <f t="shared" si="217"/>
        <v>0</v>
      </c>
      <c r="AO327" s="330">
        <f t="shared" si="217"/>
        <v>0</v>
      </c>
      <c r="AP327" s="330">
        <f t="shared" si="217"/>
        <v>0</v>
      </c>
      <c r="AQ327" s="330">
        <f t="shared" si="217"/>
        <v>0</v>
      </c>
      <c r="AR327" s="330">
        <f t="shared" si="217"/>
        <v>0</v>
      </c>
      <c r="AS327" s="330">
        <f t="shared" si="217"/>
        <v>0</v>
      </c>
      <c r="AT327" s="330">
        <f t="shared" si="217"/>
        <v>0</v>
      </c>
      <c r="AU327" s="330">
        <f t="shared" si="217"/>
        <v>0</v>
      </c>
      <c r="AV327" s="330">
        <f t="shared" si="217"/>
        <v>0</v>
      </c>
      <c r="AW327" s="330">
        <f t="shared" si="217"/>
        <v>0</v>
      </c>
      <c r="AX327" s="330">
        <f t="shared" si="217"/>
        <v>0</v>
      </c>
      <c r="AY327" s="210"/>
      <c r="AZ327" s="222"/>
    </row>
    <row r="328" ht="18" customHeight="1" spans="1:52">
      <c r="A328" s="335" t="s">
        <v>160</v>
      </c>
      <c r="B328" s="192"/>
      <c r="C328" s="224"/>
      <c r="D328" s="217"/>
      <c r="E328" s="187"/>
      <c r="F328" s="187"/>
      <c r="G328" s="183"/>
      <c r="H328" s="187"/>
      <c r="I328" s="187"/>
      <c r="J328" s="187"/>
      <c r="K328" s="187"/>
      <c r="L328" s="187"/>
      <c r="M328" s="187"/>
      <c r="N328" s="187"/>
      <c r="O328" s="187"/>
      <c r="P328" s="187"/>
      <c r="Q328" s="187"/>
      <c r="R328" s="276">
        <f>SUM(LARGE(D330:Q330,{1,2,3,4,5,6,7}))</f>
        <v>0</v>
      </c>
      <c r="S328" s="187">
        <v>6</v>
      </c>
      <c r="T328" s="187"/>
      <c r="U328" s="212">
        <v>12</v>
      </c>
      <c r="V328" s="217"/>
      <c r="W328" s="187"/>
      <c r="X328" s="187"/>
      <c r="Y328" s="187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3"/>
      <c r="AN328" s="183"/>
      <c r="AO328" s="187"/>
      <c r="AP328" s="187"/>
      <c r="AQ328" s="187"/>
      <c r="AR328" s="183"/>
      <c r="AS328" s="183"/>
      <c r="AT328" s="187"/>
      <c r="AU328" s="187"/>
      <c r="AV328" s="187"/>
      <c r="AW328" s="187"/>
      <c r="AX328" s="187"/>
      <c r="AY328" s="326">
        <f>SUM(V330:AX330)</f>
        <v>0</v>
      </c>
      <c r="AZ328" s="230">
        <f>SUM(AY328,S330:U330,R328,B328:C330)</f>
        <v>23</v>
      </c>
    </row>
    <row r="329" s="311" customFormat="1" ht="18" customHeight="1" spans="1:52">
      <c r="A329" s="325"/>
      <c r="B329" s="199"/>
      <c r="C329" s="326"/>
      <c r="D329" s="327"/>
      <c r="E329" s="328"/>
      <c r="F329" s="220"/>
      <c r="G329" s="187"/>
      <c r="H329" s="187"/>
      <c r="I329" s="183"/>
      <c r="J329" s="328"/>
      <c r="K329" s="187"/>
      <c r="L329" s="220"/>
      <c r="M329" s="187"/>
      <c r="N329" s="183"/>
      <c r="O329" s="220"/>
      <c r="P329" s="220"/>
      <c r="Q329" s="220"/>
      <c r="R329" s="276"/>
      <c r="S329" s="183">
        <v>0</v>
      </c>
      <c r="T329" s="328"/>
      <c r="U329" s="212">
        <v>5</v>
      </c>
      <c r="V329" s="218"/>
      <c r="W329" s="220"/>
      <c r="X329" s="220"/>
      <c r="Y329" s="220"/>
      <c r="Z329" s="220"/>
      <c r="AA329" s="220"/>
      <c r="AB329" s="220"/>
      <c r="AC329" s="220"/>
      <c r="AD329" s="220"/>
      <c r="AE329" s="220"/>
      <c r="AF329" s="220"/>
      <c r="AG329" s="220"/>
      <c r="AH329" s="220"/>
      <c r="AI329" s="220"/>
      <c r="AJ329" s="220"/>
      <c r="AK329" s="220"/>
      <c r="AL329" s="220"/>
      <c r="AM329" s="220"/>
      <c r="AN329" s="220"/>
      <c r="AO329" s="220"/>
      <c r="AP329" s="220"/>
      <c r="AQ329" s="220"/>
      <c r="AR329" s="220"/>
      <c r="AS329" s="220"/>
      <c r="AT329" s="220"/>
      <c r="AU329" s="220"/>
      <c r="AV329" s="220"/>
      <c r="AW329" s="220"/>
      <c r="AX329" s="220"/>
      <c r="AY329" s="326"/>
      <c r="AZ329" s="230"/>
    </row>
    <row r="330" s="311" customFormat="1" ht="18" customHeight="1" spans="1:52">
      <c r="A330" s="329"/>
      <c r="B330" s="183"/>
      <c r="C330" s="210"/>
      <c r="D330" s="330">
        <f t="shared" ref="D330:Q330" si="218">SUM(D328:D329)</f>
        <v>0</v>
      </c>
      <c r="E330" s="330">
        <f t="shared" si="218"/>
        <v>0</v>
      </c>
      <c r="F330" s="330">
        <f t="shared" si="218"/>
        <v>0</v>
      </c>
      <c r="G330" s="331">
        <f t="shared" si="218"/>
        <v>0</v>
      </c>
      <c r="H330" s="331">
        <f t="shared" si="218"/>
        <v>0</v>
      </c>
      <c r="I330" s="331">
        <f t="shared" si="218"/>
        <v>0</v>
      </c>
      <c r="J330" s="330">
        <f t="shared" si="218"/>
        <v>0</v>
      </c>
      <c r="K330" s="331">
        <f t="shared" si="218"/>
        <v>0</v>
      </c>
      <c r="L330" s="330">
        <f t="shared" si="218"/>
        <v>0</v>
      </c>
      <c r="M330" s="331">
        <f t="shared" si="218"/>
        <v>0</v>
      </c>
      <c r="N330" s="331">
        <f t="shared" si="218"/>
        <v>0</v>
      </c>
      <c r="O330" s="330">
        <f t="shared" si="218"/>
        <v>0</v>
      </c>
      <c r="P330" s="330">
        <f t="shared" si="218"/>
        <v>0</v>
      </c>
      <c r="Q330" s="330">
        <f t="shared" si="218"/>
        <v>0</v>
      </c>
      <c r="R330" s="231"/>
      <c r="S330" s="331">
        <f>SUM(S328:S329)</f>
        <v>6</v>
      </c>
      <c r="T330" s="330">
        <f t="shared" ref="S330:AX330" si="219">SUM(T328:T329)</f>
        <v>0</v>
      </c>
      <c r="U330" s="284">
        <f t="shared" si="219"/>
        <v>17</v>
      </c>
      <c r="V330" s="330">
        <f t="shared" si="219"/>
        <v>0</v>
      </c>
      <c r="W330" s="330">
        <f t="shared" si="219"/>
        <v>0</v>
      </c>
      <c r="X330" s="330">
        <f t="shared" si="219"/>
        <v>0</v>
      </c>
      <c r="Y330" s="330">
        <f t="shared" si="219"/>
        <v>0</v>
      </c>
      <c r="Z330" s="330">
        <f t="shared" si="219"/>
        <v>0</v>
      </c>
      <c r="AA330" s="330">
        <f t="shared" si="219"/>
        <v>0</v>
      </c>
      <c r="AB330" s="330">
        <f t="shared" si="219"/>
        <v>0</v>
      </c>
      <c r="AC330" s="330">
        <f t="shared" si="219"/>
        <v>0</v>
      </c>
      <c r="AD330" s="330">
        <f t="shared" si="219"/>
        <v>0</v>
      </c>
      <c r="AE330" s="330">
        <f t="shared" si="219"/>
        <v>0</v>
      </c>
      <c r="AF330" s="330">
        <f t="shared" si="219"/>
        <v>0</v>
      </c>
      <c r="AG330" s="330">
        <f t="shared" si="219"/>
        <v>0</v>
      </c>
      <c r="AH330" s="330">
        <f t="shared" si="219"/>
        <v>0</v>
      </c>
      <c r="AI330" s="330">
        <f t="shared" si="219"/>
        <v>0</v>
      </c>
      <c r="AJ330" s="330">
        <f t="shared" si="219"/>
        <v>0</v>
      </c>
      <c r="AK330" s="330">
        <f t="shared" si="219"/>
        <v>0</v>
      </c>
      <c r="AL330" s="330">
        <f t="shared" si="219"/>
        <v>0</v>
      </c>
      <c r="AM330" s="330">
        <f t="shared" si="219"/>
        <v>0</v>
      </c>
      <c r="AN330" s="330">
        <f t="shared" si="219"/>
        <v>0</v>
      </c>
      <c r="AO330" s="330">
        <f t="shared" si="219"/>
        <v>0</v>
      </c>
      <c r="AP330" s="330">
        <f t="shared" si="219"/>
        <v>0</v>
      </c>
      <c r="AQ330" s="330">
        <f t="shared" si="219"/>
        <v>0</v>
      </c>
      <c r="AR330" s="330">
        <f t="shared" si="219"/>
        <v>0</v>
      </c>
      <c r="AS330" s="330">
        <f t="shared" si="219"/>
        <v>0</v>
      </c>
      <c r="AT330" s="330">
        <f t="shared" si="219"/>
        <v>0</v>
      </c>
      <c r="AU330" s="330">
        <f t="shared" si="219"/>
        <v>0</v>
      </c>
      <c r="AV330" s="330">
        <f t="shared" si="219"/>
        <v>0</v>
      </c>
      <c r="AW330" s="330">
        <f t="shared" si="219"/>
        <v>0</v>
      </c>
      <c r="AX330" s="330">
        <f t="shared" si="219"/>
        <v>0</v>
      </c>
      <c r="AY330" s="210"/>
      <c r="AZ330" s="222"/>
    </row>
    <row r="331" ht="18" customHeight="1" spans="1:52">
      <c r="A331" s="335" t="s">
        <v>161</v>
      </c>
      <c r="B331" s="192"/>
      <c r="C331" s="224"/>
      <c r="D331" s="217"/>
      <c r="E331" s="187"/>
      <c r="F331" s="187"/>
      <c r="G331" s="183"/>
      <c r="H331" s="187"/>
      <c r="I331" s="187"/>
      <c r="J331" s="187"/>
      <c r="K331" s="187"/>
      <c r="L331" s="187"/>
      <c r="M331" s="187"/>
      <c r="N331" s="187"/>
      <c r="O331" s="187"/>
      <c r="P331" s="187"/>
      <c r="Q331" s="187"/>
      <c r="R331" s="276">
        <f>SUM(LARGE(D333:Q333,{1,2,3,4,5,6,7}))</f>
        <v>0</v>
      </c>
      <c r="S331" s="187"/>
      <c r="T331" s="187"/>
      <c r="U331" s="212">
        <v>12</v>
      </c>
      <c r="V331" s="217"/>
      <c r="W331" s="187"/>
      <c r="X331" s="187"/>
      <c r="Y331" s="187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3"/>
      <c r="AN331" s="183"/>
      <c r="AO331" s="187"/>
      <c r="AP331" s="187"/>
      <c r="AQ331" s="187"/>
      <c r="AR331" s="183"/>
      <c r="AS331" s="183"/>
      <c r="AT331" s="187"/>
      <c r="AU331" s="187"/>
      <c r="AV331" s="187"/>
      <c r="AW331" s="187"/>
      <c r="AX331" s="187"/>
      <c r="AY331" s="326">
        <f>SUM(V333:AX333)</f>
        <v>0</v>
      </c>
      <c r="AZ331" s="230">
        <f>SUM(AY331,S333:U333,R331,B331:C333)</f>
        <v>17</v>
      </c>
    </row>
    <row r="332" s="311" customFormat="1" ht="18" customHeight="1" spans="1:52">
      <c r="A332" s="325"/>
      <c r="B332" s="199"/>
      <c r="C332" s="326"/>
      <c r="D332" s="327"/>
      <c r="E332" s="328"/>
      <c r="F332" s="220"/>
      <c r="G332" s="187"/>
      <c r="H332" s="187"/>
      <c r="I332" s="183"/>
      <c r="J332" s="328"/>
      <c r="K332" s="187"/>
      <c r="L332" s="220"/>
      <c r="M332" s="187"/>
      <c r="N332" s="183"/>
      <c r="O332" s="220"/>
      <c r="P332" s="220"/>
      <c r="Q332" s="220"/>
      <c r="R332" s="276"/>
      <c r="S332" s="183"/>
      <c r="T332" s="328"/>
      <c r="U332" s="212">
        <v>5</v>
      </c>
      <c r="V332" s="218"/>
      <c r="W332" s="220"/>
      <c r="X332" s="220"/>
      <c r="Y332" s="220"/>
      <c r="Z332" s="220"/>
      <c r="AA332" s="220"/>
      <c r="AB332" s="220"/>
      <c r="AC332" s="220"/>
      <c r="AD332" s="220"/>
      <c r="AE332" s="220"/>
      <c r="AF332" s="220"/>
      <c r="AG332" s="220"/>
      <c r="AH332" s="220"/>
      <c r="AI332" s="220"/>
      <c r="AJ332" s="220"/>
      <c r="AK332" s="220"/>
      <c r="AL332" s="220"/>
      <c r="AM332" s="220"/>
      <c r="AN332" s="220"/>
      <c r="AO332" s="220"/>
      <c r="AP332" s="220"/>
      <c r="AQ332" s="220"/>
      <c r="AR332" s="220"/>
      <c r="AS332" s="220"/>
      <c r="AT332" s="220"/>
      <c r="AU332" s="220"/>
      <c r="AV332" s="220"/>
      <c r="AW332" s="220"/>
      <c r="AX332" s="220"/>
      <c r="AY332" s="326"/>
      <c r="AZ332" s="230"/>
    </row>
    <row r="333" s="311" customFormat="1" ht="18" customHeight="1" spans="1:52">
      <c r="A333" s="329"/>
      <c r="B333" s="183"/>
      <c r="C333" s="210"/>
      <c r="D333" s="330">
        <f t="shared" ref="D333:Q333" si="220">SUM(D331:D332)</f>
        <v>0</v>
      </c>
      <c r="E333" s="330">
        <f t="shared" si="220"/>
        <v>0</v>
      </c>
      <c r="F333" s="330">
        <f t="shared" si="220"/>
        <v>0</v>
      </c>
      <c r="G333" s="331">
        <f t="shared" si="220"/>
        <v>0</v>
      </c>
      <c r="H333" s="331">
        <f t="shared" si="220"/>
        <v>0</v>
      </c>
      <c r="I333" s="331">
        <f t="shared" si="220"/>
        <v>0</v>
      </c>
      <c r="J333" s="330">
        <f t="shared" si="220"/>
        <v>0</v>
      </c>
      <c r="K333" s="331">
        <f t="shared" si="220"/>
        <v>0</v>
      </c>
      <c r="L333" s="330">
        <f t="shared" si="220"/>
        <v>0</v>
      </c>
      <c r="M333" s="331">
        <f t="shared" si="220"/>
        <v>0</v>
      </c>
      <c r="N333" s="331">
        <f t="shared" si="220"/>
        <v>0</v>
      </c>
      <c r="O333" s="330">
        <f t="shared" si="220"/>
        <v>0</v>
      </c>
      <c r="P333" s="330">
        <f t="shared" si="220"/>
        <v>0</v>
      </c>
      <c r="Q333" s="330">
        <f t="shared" si="220"/>
        <v>0</v>
      </c>
      <c r="R333" s="231"/>
      <c r="S333" s="331">
        <f>SUM(S331:S332)</f>
        <v>0</v>
      </c>
      <c r="T333" s="330">
        <f t="shared" ref="S333:AX333" si="221">SUM(T331:T332)</f>
        <v>0</v>
      </c>
      <c r="U333" s="284">
        <f t="shared" si="221"/>
        <v>17</v>
      </c>
      <c r="V333" s="330">
        <f t="shared" si="221"/>
        <v>0</v>
      </c>
      <c r="W333" s="330">
        <f t="shared" si="221"/>
        <v>0</v>
      </c>
      <c r="X333" s="330">
        <f t="shared" si="221"/>
        <v>0</v>
      </c>
      <c r="Y333" s="330">
        <f t="shared" si="221"/>
        <v>0</v>
      </c>
      <c r="Z333" s="330">
        <f t="shared" si="221"/>
        <v>0</v>
      </c>
      <c r="AA333" s="330">
        <f t="shared" si="221"/>
        <v>0</v>
      </c>
      <c r="AB333" s="330">
        <f t="shared" si="221"/>
        <v>0</v>
      </c>
      <c r="AC333" s="330">
        <f t="shared" si="221"/>
        <v>0</v>
      </c>
      <c r="AD333" s="330">
        <f t="shared" si="221"/>
        <v>0</v>
      </c>
      <c r="AE333" s="330">
        <f t="shared" si="221"/>
        <v>0</v>
      </c>
      <c r="AF333" s="330">
        <f t="shared" si="221"/>
        <v>0</v>
      </c>
      <c r="AG333" s="330">
        <f t="shared" si="221"/>
        <v>0</v>
      </c>
      <c r="AH333" s="330">
        <f t="shared" si="221"/>
        <v>0</v>
      </c>
      <c r="AI333" s="330">
        <f t="shared" si="221"/>
        <v>0</v>
      </c>
      <c r="AJ333" s="330">
        <f t="shared" si="221"/>
        <v>0</v>
      </c>
      <c r="AK333" s="330">
        <f t="shared" si="221"/>
        <v>0</v>
      </c>
      <c r="AL333" s="330">
        <f t="shared" si="221"/>
        <v>0</v>
      </c>
      <c r="AM333" s="330">
        <f t="shared" si="221"/>
        <v>0</v>
      </c>
      <c r="AN333" s="330">
        <f t="shared" si="221"/>
        <v>0</v>
      </c>
      <c r="AO333" s="330">
        <f t="shared" si="221"/>
        <v>0</v>
      </c>
      <c r="AP333" s="330">
        <f t="shared" si="221"/>
        <v>0</v>
      </c>
      <c r="AQ333" s="330">
        <f t="shared" si="221"/>
        <v>0</v>
      </c>
      <c r="AR333" s="330">
        <f t="shared" si="221"/>
        <v>0</v>
      </c>
      <c r="AS333" s="330">
        <f t="shared" si="221"/>
        <v>0</v>
      </c>
      <c r="AT333" s="330">
        <f t="shared" si="221"/>
        <v>0</v>
      </c>
      <c r="AU333" s="330">
        <f t="shared" si="221"/>
        <v>0</v>
      </c>
      <c r="AV333" s="330">
        <f t="shared" si="221"/>
        <v>0</v>
      </c>
      <c r="AW333" s="330">
        <f t="shared" si="221"/>
        <v>0</v>
      </c>
      <c r="AX333" s="330">
        <f t="shared" si="221"/>
        <v>0</v>
      </c>
      <c r="AY333" s="210"/>
      <c r="AZ333" s="222"/>
    </row>
    <row r="334" ht="18" customHeight="1" spans="1:52">
      <c r="A334" s="335" t="s">
        <v>162</v>
      </c>
      <c r="B334" s="192"/>
      <c r="C334" s="224"/>
      <c r="D334" s="217"/>
      <c r="E334" s="187"/>
      <c r="F334" s="187"/>
      <c r="G334" s="183"/>
      <c r="H334" s="187"/>
      <c r="I334" s="187"/>
      <c r="J334" s="187"/>
      <c r="K334" s="187"/>
      <c r="L334" s="187"/>
      <c r="M334" s="187"/>
      <c r="N334" s="187"/>
      <c r="O334" s="187"/>
      <c r="P334" s="187"/>
      <c r="Q334" s="187"/>
      <c r="R334" s="276">
        <f>SUM(LARGE(D336:Q336,{1,2,3,4,5,6,7}))</f>
        <v>0</v>
      </c>
      <c r="S334" s="187"/>
      <c r="T334" s="187"/>
      <c r="U334" s="212">
        <v>12</v>
      </c>
      <c r="V334" s="217"/>
      <c r="W334" s="187"/>
      <c r="X334" s="187"/>
      <c r="Y334" s="187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3"/>
      <c r="AN334" s="183"/>
      <c r="AO334" s="187"/>
      <c r="AP334" s="187"/>
      <c r="AQ334" s="187"/>
      <c r="AR334" s="183"/>
      <c r="AS334" s="183"/>
      <c r="AT334" s="187"/>
      <c r="AU334" s="187"/>
      <c r="AV334" s="187"/>
      <c r="AW334" s="187"/>
      <c r="AX334" s="187"/>
      <c r="AY334" s="326">
        <f>SUM(V336:AX336)</f>
        <v>0</v>
      </c>
      <c r="AZ334" s="230">
        <f>SUM(AY334,S336:U336,R334,B334:C336)</f>
        <v>17</v>
      </c>
    </row>
    <row r="335" s="311" customFormat="1" ht="18" customHeight="1" spans="1:52">
      <c r="A335" s="325"/>
      <c r="B335" s="199"/>
      <c r="C335" s="326"/>
      <c r="D335" s="327"/>
      <c r="E335" s="328"/>
      <c r="F335" s="220"/>
      <c r="G335" s="187"/>
      <c r="H335" s="187"/>
      <c r="I335" s="183"/>
      <c r="J335" s="328"/>
      <c r="K335" s="187"/>
      <c r="L335" s="220"/>
      <c r="M335" s="187"/>
      <c r="N335" s="183"/>
      <c r="O335" s="220"/>
      <c r="P335" s="220"/>
      <c r="Q335" s="220"/>
      <c r="R335" s="276"/>
      <c r="S335" s="183"/>
      <c r="T335" s="328"/>
      <c r="U335" s="212">
        <v>5</v>
      </c>
      <c r="V335" s="218"/>
      <c r="W335" s="220"/>
      <c r="X335" s="220"/>
      <c r="Y335" s="220"/>
      <c r="Z335" s="220"/>
      <c r="AA335" s="220"/>
      <c r="AB335" s="220"/>
      <c r="AC335" s="220"/>
      <c r="AD335" s="220"/>
      <c r="AE335" s="220"/>
      <c r="AF335" s="220"/>
      <c r="AG335" s="220"/>
      <c r="AH335" s="220"/>
      <c r="AI335" s="220"/>
      <c r="AJ335" s="220"/>
      <c r="AK335" s="220"/>
      <c r="AL335" s="220"/>
      <c r="AM335" s="220"/>
      <c r="AN335" s="220"/>
      <c r="AO335" s="220"/>
      <c r="AP335" s="220"/>
      <c r="AQ335" s="220"/>
      <c r="AR335" s="220"/>
      <c r="AS335" s="220"/>
      <c r="AT335" s="220"/>
      <c r="AU335" s="220"/>
      <c r="AV335" s="220"/>
      <c r="AW335" s="220"/>
      <c r="AX335" s="220"/>
      <c r="AY335" s="326"/>
      <c r="AZ335" s="230"/>
    </row>
    <row r="336" s="311" customFormat="1" ht="18" customHeight="1" spans="1:52">
      <c r="A336" s="329"/>
      <c r="B336" s="183"/>
      <c r="C336" s="210"/>
      <c r="D336" s="330">
        <f t="shared" ref="D336:Q336" si="222">SUM(D334:D335)</f>
        <v>0</v>
      </c>
      <c r="E336" s="330">
        <f t="shared" si="222"/>
        <v>0</v>
      </c>
      <c r="F336" s="330">
        <f t="shared" si="222"/>
        <v>0</v>
      </c>
      <c r="G336" s="331">
        <f t="shared" si="222"/>
        <v>0</v>
      </c>
      <c r="H336" s="331">
        <f t="shared" si="222"/>
        <v>0</v>
      </c>
      <c r="I336" s="331">
        <f t="shared" si="222"/>
        <v>0</v>
      </c>
      <c r="J336" s="330">
        <f t="shared" si="222"/>
        <v>0</v>
      </c>
      <c r="K336" s="331">
        <f t="shared" si="222"/>
        <v>0</v>
      </c>
      <c r="L336" s="330">
        <f t="shared" si="222"/>
        <v>0</v>
      </c>
      <c r="M336" s="331">
        <f t="shared" si="222"/>
        <v>0</v>
      </c>
      <c r="N336" s="331">
        <f t="shared" si="222"/>
        <v>0</v>
      </c>
      <c r="O336" s="330">
        <f t="shared" si="222"/>
        <v>0</v>
      </c>
      <c r="P336" s="330">
        <f t="shared" si="222"/>
        <v>0</v>
      </c>
      <c r="Q336" s="330">
        <f t="shared" si="222"/>
        <v>0</v>
      </c>
      <c r="R336" s="231"/>
      <c r="S336" s="331">
        <f>SUM(S334:S335)</f>
        <v>0</v>
      </c>
      <c r="T336" s="330">
        <f t="shared" ref="S336:AX336" si="223">SUM(T334:T335)</f>
        <v>0</v>
      </c>
      <c r="U336" s="284">
        <f t="shared" si="223"/>
        <v>17</v>
      </c>
      <c r="V336" s="330">
        <f t="shared" si="223"/>
        <v>0</v>
      </c>
      <c r="W336" s="330">
        <f t="shared" si="223"/>
        <v>0</v>
      </c>
      <c r="X336" s="330">
        <f t="shared" si="223"/>
        <v>0</v>
      </c>
      <c r="Y336" s="330">
        <f t="shared" si="223"/>
        <v>0</v>
      </c>
      <c r="Z336" s="330">
        <f t="shared" si="223"/>
        <v>0</v>
      </c>
      <c r="AA336" s="330">
        <f t="shared" si="223"/>
        <v>0</v>
      </c>
      <c r="AB336" s="330">
        <f t="shared" si="223"/>
        <v>0</v>
      </c>
      <c r="AC336" s="330">
        <f t="shared" si="223"/>
        <v>0</v>
      </c>
      <c r="AD336" s="330">
        <f t="shared" si="223"/>
        <v>0</v>
      </c>
      <c r="AE336" s="330">
        <f t="shared" si="223"/>
        <v>0</v>
      </c>
      <c r="AF336" s="330">
        <f t="shared" si="223"/>
        <v>0</v>
      </c>
      <c r="AG336" s="330">
        <f t="shared" si="223"/>
        <v>0</v>
      </c>
      <c r="AH336" s="330">
        <f t="shared" si="223"/>
        <v>0</v>
      </c>
      <c r="AI336" s="330">
        <f t="shared" si="223"/>
        <v>0</v>
      </c>
      <c r="AJ336" s="330">
        <f t="shared" si="223"/>
        <v>0</v>
      </c>
      <c r="AK336" s="330">
        <f t="shared" si="223"/>
        <v>0</v>
      </c>
      <c r="AL336" s="330">
        <f t="shared" si="223"/>
        <v>0</v>
      </c>
      <c r="AM336" s="330">
        <f t="shared" si="223"/>
        <v>0</v>
      </c>
      <c r="AN336" s="330">
        <f t="shared" si="223"/>
        <v>0</v>
      </c>
      <c r="AO336" s="330">
        <f t="shared" si="223"/>
        <v>0</v>
      </c>
      <c r="AP336" s="330">
        <f t="shared" si="223"/>
        <v>0</v>
      </c>
      <c r="AQ336" s="330">
        <f t="shared" si="223"/>
        <v>0</v>
      </c>
      <c r="AR336" s="330">
        <f t="shared" si="223"/>
        <v>0</v>
      </c>
      <c r="AS336" s="330">
        <f t="shared" si="223"/>
        <v>0</v>
      </c>
      <c r="AT336" s="330">
        <f t="shared" si="223"/>
        <v>0</v>
      </c>
      <c r="AU336" s="330">
        <f t="shared" si="223"/>
        <v>0</v>
      </c>
      <c r="AV336" s="330">
        <f t="shared" si="223"/>
        <v>0</v>
      </c>
      <c r="AW336" s="330">
        <f t="shared" si="223"/>
        <v>0</v>
      </c>
      <c r="AX336" s="330">
        <f t="shared" si="223"/>
        <v>0</v>
      </c>
      <c r="AY336" s="210"/>
      <c r="AZ336" s="222"/>
    </row>
    <row r="337" ht="18" customHeight="1" spans="1:52">
      <c r="A337" s="366" t="s">
        <v>163</v>
      </c>
      <c r="B337" s="192"/>
      <c r="C337" s="224"/>
      <c r="D337" s="217"/>
      <c r="E337" s="187"/>
      <c r="F337" s="187"/>
      <c r="G337" s="183"/>
      <c r="H337" s="187"/>
      <c r="I337" s="187"/>
      <c r="J337" s="187"/>
      <c r="K337" s="187"/>
      <c r="L337" s="187"/>
      <c r="M337" s="187"/>
      <c r="N337" s="187"/>
      <c r="O337" s="187"/>
      <c r="P337" s="187"/>
      <c r="Q337" s="187"/>
      <c r="R337" s="276">
        <f>SUM(LARGE(D339:Q339,{1,2,3,4,5,6,7}))</f>
        <v>0</v>
      </c>
      <c r="S337" s="187">
        <v>18</v>
      </c>
      <c r="T337" s="187"/>
      <c r="U337" s="212">
        <v>12</v>
      </c>
      <c r="V337" s="217"/>
      <c r="W337" s="187"/>
      <c r="X337" s="187"/>
      <c r="Y337" s="187"/>
      <c r="Z337" s="187"/>
      <c r="AA337" s="187"/>
      <c r="AB337" s="187"/>
      <c r="AC337" s="187"/>
      <c r="AD337" s="187"/>
      <c r="AE337" s="187"/>
      <c r="AF337" s="187"/>
      <c r="AG337" s="187"/>
      <c r="AH337" s="187"/>
      <c r="AI337" s="187"/>
      <c r="AJ337" s="187"/>
      <c r="AK337" s="187"/>
      <c r="AL337" s="187"/>
      <c r="AM337" s="183"/>
      <c r="AN337" s="183"/>
      <c r="AO337" s="187"/>
      <c r="AP337" s="187"/>
      <c r="AQ337" s="187"/>
      <c r="AR337" s="183"/>
      <c r="AS337" s="183"/>
      <c r="AT337" s="187"/>
      <c r="AU337" s="187"/>
      <c r="AV337" s="187"/>
      <c r="AW337" s="187"/>
      <c r="AX337" s="187"/>
      <c r="AY337" s="326">
        <f>SUM(V339:AX339)</f>
        <v>0</v>
      </c>
      <c r="AZ337" s="230">
        <f>SUM(AY337,S339:U339,R337,B337:C339)</f>
        <v>41</v>
      </c>
    </row>
    <row r="338" s="311" customFormat="1" ht="18" customHeight="1" spans="1:52">
      <c r="A338" s="367"/>
      <c r="B338" s="199"/>
      <c r="C338" s="326"/>
      <c r="D338" s="327"/>
      <c r="E338" s="328"/>
      <c r="F338" s="220"/>
      <c r="G338" s="187"/>
      <c r="H338" s="187"/>
      <c r="I338" s="183"/>
      <c r="J338" s="328"/>
      <c r="K338" s="187"/>
      <c r="L338" s="220"/>
      <c r="M338" s="187"/>
      <c r="N338" s="183"/>
      <c r="O338" s="220"/>
      <c r="P338" s="220"/>
      <c r="Q338" s="220"/>
      <c r="R338" s="276"/>
      <c r="S338" s="183">
        <v>6</v>
      </c>
      <c r="T338" s="328"/>
      <c r="U338" s="212">
        <v>5</v>
      </c>
      <c r="V338" s="218"/>
      <c r="W338" s="220"/>
      <c r="X338" s="220"/>
      <c r="Y338" s="220"/>
      <c r="Z338" s="220"/>
      <c r="AA338" s="220"/>
      <c r="AB338" s="220"/>
      <c r="AC338" s="220"/>
      <c r="AD338" s="220"/>
      <c r="AE338" s="220"/>
      <c r="AF338" s="220"/>
      <c r="AG338" s="220"/>
      <c r="AH338" s="220"/>
      <c r="AI338" s="220"/>
      <c r="AJ338" s="220"/>
      <c r="AK338" s="220"/>
      <c r="AL338" s="220"/>
      <c r="AM338" s="220"/>
      <c r="AN338" s="220"/>
      <c r="AO338" s="220"/>
      <c r="AP338" s="220"/>
      <c r="AQ338" s="220"/>
      <c r="AR338" s="220"/>
      <c r="AS338" s="220"/>
      <c r="AT338" s="220"/>
      <c r="AU338" s="220"/>
      <c r="AV338" s="220"/>
      <c r="AW338" s="220"/>
      <c r="AX338" s="220"/>
      <c r="AY338" s="326"/>
      <c r="AZ338" s="230"/>
    </row>
    <row r="339" s="311" customFormat="1" ht="18" customHeight="1" spans="1:52">
      <c r="A339" s="368"/>
      <c r="B339" s="183"/>
      <c r="C339" s="210"/>
      <c r="D339" s="330">
        <f t="shared" ref="D339:Q339" si="224">SUM(D337:D338)</f>
        <v>0</v>
      </c>
      <c r="E339" s="330">
        <f t="shared" si="224"/>
        <v>0</v>
      </c>
      <c r="F339" s="330">
        <f t="shared" si="224"/>
        <v>0</v>
      </c>
      <c r="G339" s="331">
        <f t="shared" si="224"/>
        <v>0</v>
      </c>
      <c r="H339" s="331">
        <f t="shared" si="224"/>
        <v>0</v>
      </c>
      <c r="I339" s="331">
        <f t="shared" si="224"/>
        <v>0</v>
      </c>
      <c r="J339" s="330">
        <f t="shared" si="224"/>
        <v>0</v>
      </c>
      <c r="K339" s="331">
        <f t="shared" si="224"/>
        <v>0</v>
      </c>
      <c r="L339" s="330">
        <f t="shared" si="224"/>
        <v>0</v>
      </c>
      <c r="M339" s="331">
        <f t="shared" si="224"/>
        <v>0</v>
      </c>
      <c r="N339" s="331">
        <f t="shared" si="224"/>
        <v>0</v>
      </c>
      <c r="O339" s="330">
        <f t="shared" si="224"/>
        <v>0</v>
      </c>
      <c r="P339" s="330">
        <f t="shared" si="224"/>
        <v>0</v>
      </c>
      <c r="Q339" s="330">
        <f t="shared" si="224"/>
        <v>0</v>
      </c>
      <c r="R339" s="231"/>
      <c r="S339" s="331">
        <f>SUM(S337:S338)</f>
        <v>24</v>
      </c>
      <c r="T339" s="330">
        <f t="shared" ref="S339:AX339" si="225">SUM(T337:T338)</f>
        <v>0</v>
      </c>
      <c r="U339" s="284">
        <f t="shared" si="225"/>
        <v>17</v>
      </c>
      <c r="V339" s="330">
        <f t="shared" si="225"/>
        <v>0</v>
      </c>
      <c r="W339" s="330">
        <f t="shared" si="225"/>
        <v>0</v>
      </c>
      <c r="X339" s="330">
        <f t="shared" si="225"/>
        <v>0</v>
      </c>
      <c r="Y339" s="330">
        <f t="shared" si="225"/>
        <v>0</v>
      </c>
      <c r="Z339" s="330">
        <f t="shared" si="225"/>
        <v>0</v>
      </c>
      <c r="AA339" s="330">
        <f t="shared" si="225"/>
        <v>0</v>
      </c>
      <c r="AB339" s="330">
        <f t="shared" si="225"/>
        <v>0</v>
      </c>
      <c r="AC339" s="330">
        <f t="shared" si="225"/>
        <v>0</v>
      </c>
      <c r="AD339" s="330">
        <f t="shared" si="225"/>
        <v>0</v>
      </c>
      <c r="AE339" s="330">
        <f t="shared" si="225"/>
        <v>0</v>
      </c>
      <c r="AF339" s="330">
        <f t="shared" si="225"/>
        <v>0</v>
      </c>
      <c r="AG339" s="330">
        <f t="shared" si="225"/>
        <v>0</v>
      </c>
      <c r="AH339" s="330">
        <f t="shared" si="225"/>
        <v>0</v>
      </c>
      <c r="AI339" s="330">
        <f t="shared" si="225"/>
        <v>0</v>
      </c>
      <c r="AJ339" s="330">
        <f t="shared" si="225"/>
        <v>0</v>
      </c>
      <c r="AK339" s="330">
        <f t="shared" si="225"/>
        <v>0</v>
      </c>
      <c r="AL339" s="330">
        <f t="shared" si="225"/>
        <v>0</v>
      </c>
      <c r="AM339" s="330">
        <f t="shared" si="225"/>
        <v>0</v>
      </c>
      <c r="AN339" s="330">
        <f t="shared" si="225"/>
        <v>0</v>
      </c>
      <c r="AO339" s="330">
        <f t="shared" si="225"/>
        <v>0</v>
      </c>
      <c r="AP339" s="330">
        <f t="shared" si="225"/>
        <v>0</v>
      </c>
      <c r="AQ339" s="330">
        <f t="shared" si="225"/>
        <v>0</v>
      </c>
      <c r="AR339" s="330">
        <f t="shared" si="225"/>
        <v>0</v>
      </c>
      <c r="AS339" s="330">
        <f t="shared" si="225"/>
        <v>0</v>
      </c>
      <c r="AT339" s="330">
        <f t="shared" si="225"/>
        <v>0</v>
      </c>
      <c r="AU339" s="330">
        <f t="shared" si="225"/>
        <v>0</v>
      </c>
      <c r="AV339" s="330">
        <f t="shared" si="225"/>
        <v>0</v>
      </c>
      <c r="AW339" s="330">
        <f t="shared" si="225"/>
        <v>0</v>
      </c>
      <c r="AX339" s="330">
        <f t="shared" si="225"/>
        <v>0</v>
      </c>
      <c r="AY339" s="210"/>
      <c r="AZ339" s="222"/>
    </row>
    <row r="340" ht="18" customHeight="1" spans="1:52">
      <c r="A340" s="335" t="s">
        <v>164</v>
      </c>
      <c r="B340" s="192"/>
      <c r="C340" s="224"/>
      <c r="D340" s="217"/>
      <c r="E340" s="187"/>
      <c r="F340" s="187"/>
      <c r="G340" s="183"/>
      <c r="H340" s="187"/>
      <c r="I340" s="187"/>
      <c r="J340" s="187"/>
      <c r="K340" s="187"/>
      <c r="L340" s="187"/>
      <c r="M340" s="187"/>
      <c r="N340" s="187"/>
      <c r="O340" s="187"/>
      <c r="P340" s="187"/>
      <c r="Q340" s="187"/>
      <c r="R340" s="276">
        <f>SUM(LARGE(D342:Q342,{1,2,3,4,5,6,7}))</f>
        <v>0</v>
      </c>
      <c r="S340" s="187"/>
      <c r="T340" s="187"/>
      <c r="U340" s="212">
        <v>12</v>
      </c>
      <c r="V340" s="217"/>
      <c r="W340" s="187"/>
      <c r="X340" s="187"/>
      <c r="Y340" s="187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3"/>
      <c r="AN340" s="183"/>
      <c r="AO340" s="187"/>
      <c r="AP340" s="187"/>
      <c r="AQ340" s="187"/>
      <c r="AR340" s="183"/>
      <c r="AS340" s="183"/>
      <c r="AT340" s="187"/>
      <c r="AU340" s="187"/>
      <c r="AV340" s="187"/>
      <c r="AW340" s="187"/>
      <c r="AX340" s="187"/>
      <c r="AY340" s="326">
        <f>SUM(V342:AX342)</f>
        <v>0</v>
      </c>
      <c r="AZ340" s="230">
        <f>SUM(AY340,S342:U342,R340,B340:C342)</f>
        <v>17</v>
      </c>
    </row>
    <row r="341" s="311" customFormat="1" ht="18" customHeight="1" spans="1:52">
      <c r="A341" s="325"/>
      <c r="B341" s="199"/>
      <c r="C341" s="326"/>
      <c r="D341" s="327"/>
      <c r="E341" s="328"/>
      <c r="F341" s="220"/>
      <c r="G341" s="187"/>
      <c r="H341" s="187"/>
      <c r="I341" s="183"/>
      <c r="J341" s="328"/>
      <c r="K341" s="187"/>
      <c r="L341" s="220"/>
      <c r="M341" s="187"/>
      <c r="N341" s="183"/>
      <c r="O341" s="220"/>
      <c r="P341" s="220"/>
      <c r="Q341" s="220"/>
      <c r="R341" s="276"/>
      <c r="S341" s="183"/>
      <c r="T341" s="328"/>
      <c r="U341" s="212">
        <v>5</v>
      </c>
      <c r="V341" s="218"/>
      <c r="W341" s="220"/>
      <c r="X341" s="220"/>
      <c r="Y341" s="220"/>
      <c r="Z341" s="220"/>
      <c r="AA341" s="220"/>
      <c r="AB341" s="220"/>
      <c r="AC341" s="220"/>
      <c r="AD341" s="220"/>
      <c r="AE341" s="220"/>
      <c r="AF341" s="220"/>
      <c r="AG341" s="220"/>
      <c r="AH341" s="220"/>
      <c r="AI341" s="220"/>
      <c r="AJ341" s="220"/>
      <c r="AK341" s="220"/>
      <c r="AL341" s="220"/>
      <c r="AM341" s="220"/>
      <c r="AN341" s="220"/>
      <c r="AO341" s="220"/>
      <c r="AP341" s="220"/>
      <c r="AQ341" s="220"/>
      <c r="AR341" s="220"/>
      <c r="AS341" s="220"/>
      <c r="AT341" s="220"/>
      <c r="AU341" s="220"/>
      <c r="AV341" s="220"/>
      <c r="AW341" s="220"/>
      <c r="AX341" s="220"/>
      <c r="AY341" s="326"/>
      <c r="AZ341" s="230"/>
    </row>
    <row r="342" s="311" customFormat="1" ht="18" customHeight="1" spans="1:52">
      <c r="A342" s="329"/>
      <c r="B342" s="183"/>
      <c r="C342" s="210"/>
      <c r="D342" s="330">
        <f t="shared" ref="D342:Q342" si="226">SUM(D340:D341)</f>
        <v>0</v>
      </c>
      <c r="E342" s="330">
        <f t="shared" si="226"/>
        <v>0</v>
      </c>
      <c r="F342" s="330">
        <f t="shared" si="226"/>
        <v>0</v>
      </c>
      <c r="G342" s="331">
        <f t="shared" si="226"/>
        <v>0</v>
      </c>
      <c r="H342" s="331">
        <f t="shared" si="226"/>
        <v>0</v>
      </c>
      <c r="I342" s="331">
        <f t="shared" si="226"/>
        <v>0</v>
      </c>
      <c r="J342" s="330">
        <f t="shared" si="226"/>
        <v>0</v>
      </c>
      <c r="K342" s="331">
        <f t="shared" si="226"/>
        <v>0</v>
      </c>
      <c r="L342" s="330">
        <f t="shared" si="226"/>
        <v>0</v>
      </c>
      <c r="M342" s="331">
        <f t="shared" si="226"/>
        <v>0</v>
      </c>
      <c r="N342" s="331">
        <f t="shared" si="226"/>
        <v>0</v>
      </c>
      <c r="O342" s="330">
        <f t="shared" si="226"/>
        <v>0</v>
      </c>
      <c r="P342" s="330">
        <f t="shared" si="226"/>
        <v>0</v>
      </c>
      <c r="Q342" s="330">
        <f t="shared" si="226"/>
        <v>0</v>
      </c>
      <c r="R342" s="231"/>
      <c r="S342" s="331">
        <f>SUM(S340:S341)</f>
        <v>0</v>
      </c>
      <c r="T342" s="330">
        <f t="shared" ref="S342:AX342" si="227">SUM(T340:T341)</f>
        <v>0</v>
      </c>
      <c r="U342" s="284">
        <f t="shared" si="227"/>
        <v>17</v>
      </c>
      <c r="V342" s="330">
        <f t="shared" si="227"/>
        <v>0</v>
      </c>
      <c r="W342" s="330">
        <f t="shared" si="227"/>
        <v>0</v>
      </c>
      <c r="X342" s="330">
        <f t="shared" si="227"/>
        <v>0</v>
      </c>
      <c r="Y342" s="330">
        <f t="shared" si="227"/>
        <v>0</v>
      </c>
      <c r="Z342" s="330">
        <f t="shared" si="227"/>
        <v>0</v>
      </c>
      <c r="AA342" s="330">
        <f t="shared" si="227"/>
        <v>0</v>
      </c>
      <c r="AB342" s="330">
        <f t="shared" si="227"/>
        <v>0</v>
      </c>
      <c r="AC342" s="330">
        <f t="shared" si="227"/>
        <v>0</v>
      </c>
      <c r="AD342" s="330">
        <f t="shared" si="227"/>
        <v>0</v>
      </c>
      <c r="AE342" s="330">
        <f t="shared" si="227"/>
        <v>0</v>
      </c>
      <c r="AF342" s="330">
        <f t="shared" si="227"/>
        <v>0</v>
      </c>
      <c r="AG342" s="330">
        <f t="shared" si="227"/>
        <v>0</v>
      </c>
      <c r="AH342" s="330">
        <f t="shared" si="227"/>
        <v>0</v>
      </c>
      <c r="AI342" s="330">
        <f t="shared" si="227"/>
        <v>0</v>
      </c>
      <c r="AJ342" s="330">
        <f t="shared" si="227"/>
        <v>0</v>
      </c>
      <c r="AK342" s="330">
        <f t="shared" si="227"/>
        <v>0</v>
      </c>
      <c r="AL342" s="330">
        <f t="shared" si="227"/>
        <v>0</v>
      </c>
      <c r="AM342" s="330">
        <f t="shared" si="227"/>
        <v>0</v>
      </c>
      <c r="AN342" s="330">
        <f t="shared" si="227"/>
        <v>0</v>
      </c>
      <c r="AO342" s="330">
        <f t="shared" si="227"/>
        <v>0</v>
      </c>
      <c r="AP342" s="330">
        <f t="shared" si="227"/>
        <v>0</v>
      </c>
      <c r="AQ342" s="330">
        <f t="shared" si="227"/>
        <v>0</v>
      </c>
      <c r="AR342" s="330">
        <f t="shared" si="227"/>
        <v>0</v>
      </c>
      <c r="AS342" s="330">
        <f t="shared" si="227"/>
        <v>0</v>
      </c>
      <c r="AT342" s="330">
        <f t="shared" si="227"/>
        <v>0</v>
      </c>
      <c r="AU342" s="330">
        <f t="shared" si="227"/>
        <v>0</v>
      </c>
      <c r="AV342" s="330">
        <f t="shared" si="227"/>
        <v>0</v>
      </c>
      <c r="AW342" s="330">
        <f t="shared" si="227"/>
        <v>0</v>
      </c>
      <c r="AX342" s="330">
        <f t="shared" si="227"/>
        <v>0</v>
      </c>
      <c r="AY342" s="210"/>
      <c r="AZ342" s="222"/>
    </row>
    <row r="343" ht="18" customHeight="1" spans="1:52">
      <c r="A343" s="335" t="s">
        <v>165</v>
      </c>
      <c r="B343" s="192"/>
      <c r="C343" s="224"/>
      <c r="D343" s="217"/>
      <c r="E343" s="187"/>
      <c r="F343" s="187"/>
      <c r="G343" s="183"/>
      <c r="H343" s="187"/>
      <c r="I343" s="187"/>
      <c r="J343" s="187"/>
      <c r="K343" s="187"/>
      <c r="L343" s="187"/>
      <c r="M343" s="187"/>
      <c r="N343" s="187"/>
      <c r="O343" s="187"/>
      <c r="P343" s="187"/>
      <c r="Q343" s="187"/>
      <c r="R343" s="276">
        <f>SUM(LARGE(D345:Q345,{1,2,3,4,5,6,7}))</f>
        <v>0</v>
      </c>
      <c r="S343" s="187">
        <v>24</v>
      </c>
      <c r="T343" s="187"/>
      <c r="U343" s="212">
        <v>12</v>
      </c>
      <c r="V343" s="217"/>
      <c r="W343" s="187"/>
      <c r="X343" s="187"/>
      <c r="Y343" s="187"/>
      <c r="Z343" s="187"/>
      <c r="AA343" s="187"/>
      <c r="AB343" s="187"/>
      <c r="AC343" s="187"/>
      <c r="AD343" s="187"/>
      <c r="AE343" s="187"/>
      <c r="AF343" s="187"/>
      <c r="AG343" s="187"/>
      <c r="AH343" s="187"/>
      <c r="AI343" s="187"/>
      <c r="AJ343" s="187"/>
      <c r="AK343" s="187"/>
      <c r="AL343" s="187"/>
      <c r="AM343" s="183"/>
      <c r="AN343" s="183"/>
      <c r="AO343" s="187"/>
      <c r="AP343" s="187"/>
      <c r="AQ343" s="187"/>
      <c r="AR343" s="183"/>
      <c r="AS343" s="183"/>
      <c r="AT343" s="187"/>
      <c r="AU343" s="187"/>
      <c r="AV343" s="187"/>
      <c r="AW343" s="187"/>
      <c r="AX343" s="187"/>
      <c r="AY343" s="326">
        <f>SUM(V345:AX345)</f>
        <v>0</v>
      </c>
      <c r="AZ343" s="230">
        <f>SUM(AY343,S345:U345,R343,B343:C345)</f>
        <v>57</v>
      </c>
    </row>
    <row r="344" s="311" customFormat="1" ht="18" customHeight="1" spans="1:52">
      <c r="A344" s="325"/>
      <c r="B344" s="199"/>
      <c r="C344" s="326"/>
      <c r="D344" s="327"/>
      <c r="E344" s="328"/>
      <c r="F344" s="220"/>
      <c r="G344" s="187"/>
      <c r="H344" s="187"/>
      <c r="I344" s="183"/>
      <c r="J344" s="328"/>
      <c r="K344" s="187"/>
      <c r="L344" s="220"/>
      <c r="M344" s="187"/>
      <c r="N344" s="183"/>
      <c r="O344" s="220"/>
      <c r="P344" s="220"/>
      <c r="Q344" s="220"/>
      <c r="R344" s="276"/>
      <c r="S344" s="183">
        <v>16</v>
      </c>
      <c r="T344" s="328"/>
      <c r="U344" s="212">
        <v>5</v>
      </c>
      <c r="V344" s="218"/>
      <c r="W344" s="220"/>
      <c r="X344" s="220"/>
      <c r="Y344" s="220"/>
      <c r="Z344" s="220"/>
      <c r="AA344" s="220"/>
      <c r="AB344" s="220"/>
      <c r="AC344" s="220"/>
      <c r="AD344" s="220"/>
      <c r="AE344" s="220"/>
      <c r="AF344" s="220"/>
      <c r="AG344" s="220"/>
      <c r="AH344" s="220"/>
      <c r="AI344" s="220"/>
      <c r="AJ344" s="220"/>
      <c r="AK344" s="220"/>
      <c r="AL344" s="220"/>
      <c r="AM344" s="220"/>
      <c r="AN344" s="220"/>
      <c r="AO344" s="220"/>
      <c r="AP344" s="220"/>
      <c r="AQ344" s="220"/>
      <c r="AR344" s="220"/>
      <c r="AS344" s="220"/>
      <c r="AT344" s="220"/>
      <c r="AU344" s="220"/>
      <c r="AV344" s="220"/>
      <c r="AW344" s="220"/>
      <c r="AX344" s="220"/>
      <c r="AY344" s="326"/>
      <c r="AZ344" s="230"/>
    </row>
    <row r="345" s="311" customFormat="1" ht="18" customHeight="1" spans="1:52">
      <c r="A345" s="329"/>
      <c r="B345" s="183"/>
      <c r="C345" s="210"/>
      <c r="D345" s="330">
        <f t="shared" ref="D345:Q345" si="228">SUM(D343:D344)</f>
        <v>0</v>
      </c>
      <c r="E345" s="330">
        <f t="shared" si="228"/>
        <v>0</v>
      </c>
      <c r="F345" s="330">
        <f t="shared" si="228"/>
        <v>0</v>
      </c>
      <c r="G345" s="331">
        <f t="shared" si="228"/>
        <v>0</v>
      </c>
      <c r="H345" s="331">
        <f t="shared" si="228"/>
        <v>0</v>
      </c>
      <c r="I345" s="331">
        <f t="shared" si="228"/>
        <v>0</v>
      </c>
      <c r="J345" s="330">
        <f t="shared" si="228"/>
        <v>0</v>
      </c>
      <c r="K345" s="331">
        <f t="shared" si="228"/>
        <v>0</v>
      </c>
      <c r="L345" s="330">
        <f t="shared" si="228"/>
        <v>0</v>
      </c>
      <c r="M345" s="331">
        <f t="shared" si="228"/>
        <v>0</v>
      </c>
      <c r="N345" s="331">
        <f t="shared" si="228"/>
        <v>0</v>
      </c>
      <c r="O345" s="330">
        <f t="shared" si="228"/>
        <v>0</v>
      </c>
      <c r="P345" s="330">
        <f t="shared" si="228"/>
        <v>0</v>
      </c>
      <c r="Q345" s="330">
        <f t="shared" si="228"/>
        <v>0</v>
      </c>
      <c r="R345" s="231"/>
      <c r="S345" s="331">
        <f>SUM(S343:S344)</f>
        <v>40</v>
      </c>
      <c r="T345" s="330">
        <f t="shared" ref="S345:AX345" si="229">SUM(T343:T344)</f>
        <v>0</v>
      </c>
      <c r="U345" s="284">
        <f t="shared" si="229"/>
        <v>17</v>
      </c>
      <c r="V345" s="330">
        <f t="shared" si="229"/>
        <v>0</v>
      </c>
      <c r="W345" s="330">
        <f t="shared" si="229"/>
        <v>0</v>
      </c>
      <c r="X345" s="330">
        <f t="shared" si="229"/>
        <v>0</v>
      </c>
      <c r="Y345" s="330">
        <f t="shared" si="229"/>
        <v>0</v>
      </c>
      <c r="Z345" s="330">
        <f t="shared" si="229"/>
        <v>0</v>
      </c>
      <c r="AA345" s="330">
        <f t="shared" si="229"/>
        <v>0</v>
      </c>
      <c r="AB345" s="330">
        <f t="shared" si="229"/>
        <v>0</v>
      </c>
      <c r="AC345" s="330">
        <f t="shared" si="229"/>
        <v>0</v>
      </c>
      <c r="AD345" s="330">
        <f t="shared" si="229"/>
        <v>0</v>
      </c>
      <c r="AE345" s="330">
        <f t="shared" si="229"/>
        <v>0</v>
      </c>
      <c r="AF345" s="330">
        <f t="shared" si="229"/>
        <v>0</v>
      </c>
      <c r="AG345" s="330">
        <f t="shared" si="229"/>
        <v>0</v>
      </c>
      <c r="AH345" s="330">
        <f t="shared" si="229"/>
        <v>0</v>
      </c>
      <c r="AI345" s="330">
        <f t="shared" si="229"/>
        <v>0</v>
      </c>
      <c r="AJ345" s="330">
        <f t="shared" si="229"/>
        <v>0</v>
      </c>
      <c r="AK345" s="330">
        <f t="shared" si="229"/>
        <v>0</v>
      </c>
      <c r="AL345" s="330">
        <f t="shared" si="229"/>
        <v>0</v>
      </c>
      <c r="AM345" s="330">
        <f t="shared" si="229"/>
        <v>0</v>
      </c>
      <c r="AN345" s="330">
        <f t="shared" si="229"/>
        <v>0</v>
      </c>
      <c r="AO345" s="330">
        <f t="shared" si="229"/>
        <v>0</v>
      </c>
      <c r="AP345" s="330">
        <f t="shared" si="229"/>
        <v>0</v>
      </c>
      <c r="AQ345" s="330">
        <f t="shared" si="229"/>
        <v>0</v>
      </c>
      <c r="AR345" s="330">
        <f t="shared" si="229"/>
        <v>0</v>
      </c>
      <c r="AS345" s="330">
        <f t="shared" si="229"/>
        <v>0</v>
      </c>
      <c r="AT345" s="330">
        <f t="shared" si="229"/>
        <v>0</v>
      </c>
      <c r="AU345" s="330">
        <f t="shared" si="229"/>
        <v>0</v>
      </c>
      <c r="AV345" s="330">
        <f t="shared" si="229"/>
        <v>0</v>
      </c>
      <c r="AW345" s="330">
        <f t="shared" si="229"/>
        <v>0</v>
      </c>
      <c r="AX345" s="330">
        <f t="shared" si="229"/>
        <v>0</v>
      </c>
      <c r="AY345" s="210"/>
      <c r="AZ345" s="222"/>
    </row>
    <row r="346" ht="18" customHeight="1" spans="1:52">
      <c r="A346" s="335" t="s">
        <v>166</v>
      </c>
      <c r="B346" s="192"/>
      <c r="C346" s="224"/>
      <c r="D346" s="217"/>
      <c r="E346" s="187"/>
      <c r="F346" s="187"/>
      <c r="G346" s="183">
        <v>12</v>
      </c>
      <c r="H346" s="187"/>
      <c r="I346" s="187"/>
      <c r="J346" s="187"/>
      <c r="K346" s="187"/>
      <c r="L346" s="187"/>
      <c r="M346" s="187"/>
      <c r="N346" s="187"/>
      <c r="O346" s="187"/>
      <c r="P346" s="187"/>
      <c r="Q346" s="187"/>
      <c r="R346" s="276">
        <f>SUM(LARGE(D348:Q348,{1,2,3,4,5,6,7}))</f>
        <v>194</v>
      </c>
      <c r="S346" s="187">
        <v>12</v>
      </c>
      <c r="T346" s="187"/>
      <c r="U346" s="212">
        <v>0</v>
      </c>
      <c r="V346" s="217"/>
      <c r="W346" s="187"/>
      <c r="X346" s="187"/>
      <c r="Y346" s="187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3"/>
      <c r="AN346" s="183"/>
      <c r="AO346" s="187"/>
      <c r="AP346" s="187"/>
      <c r="AQ346" s="187"/>
      <c r="AR346" s="183"/>
      <c r="AS346" s="183"/>
      <c r="AT346" s="187"/>
      <c r="AU346" s="187"/>
      <c r="AV346" s="187"/>
      <c r="AW346" s="187"/>
      <c r="AX346" s="187"/>
      <c r="AY346" s="326">
        <f>SUM(V348:AX348)</f>
        <v>0</v>
      </c>
      <c r="AZ346" s="230">
        <f>SUM(AY346,S348:U348,R346,B346:C348)</f>
        <v>206.5</v>
      </c>
    </row>
    <row r="347" s="311" customFormat="1" ht="18" customHeight="1" spans="1:52">
      <c r="A347" s="325"/>
      <c r="B347" s="199"/>
      <c r="C347" s="326"/>
      <c r="D347" s="327"/>
      <c r="E347" s="328"/>
      <c r="F347" s="220"/>
      <c r="G347" s="187">
        <v>182</v>
      </c>
      <c r="H347" s="187"/>
      <c r="I347" s="183"/>
      <c r="J347" s="328"/>
      <c r="K347" s="187"/>
      <c r="L347" s="220"/>
      <c r="M347" s="187"/>
      <c r="N347" s="183"/>
      <c r="O347" s="220"/>
      <c r="P347" s="220"/>
      <c r="Q347" s="220"/>
      <c r="R347" s="276"/>
      <c r="S347" s="183">
        <v>0.5</v>
      </c>
      <c r="T347" s="328"/>
      <c r="U347" s="212">
        <v>0</v>
      </c>
      <c r="V347" s="218"/>
      <c r="W347" s="220"/>
      <c r="X347" s="220"/>
      <c r="Y347" s="220"/>
      <c r="Z347" s="220"/>
      <c r="AA347" s="220"/>
      <c r="AB347" s="220"/>
      <c r="AC347" s="220"/>
      <c r="AD347" s="220"/>
      <c r="AE347" s="220"/>
      <c r="AF347" s="220"/>
      <c r="AG347" s="220"/>
      <c r="AH347" s="220"/>
      <c r="AI347" s="220"/>
      <c r="AJ347" s="220"/>
      <c r="AK347" s="220"/>
      <c r="AL347" s="220"/>
      <c r="AM347" s="220"/>
      <c r="AN347" s="220"/>
      <c r="AO347" s="220"/>
      <c r="AP347" s="220"/>
      <c r="AQ347" s="220"/>
      <c r="AR347" s="220"/>
      <c r="AS347" s="220"/>
      <c r="AT347" s="220"/>
      <c r="AU347" s="220"/>
      <c r="AV347" s="220"/>
      <c r="AW347" s="220"/>
      <c r="AX347" s="220"/>
      <c r="AY347" s="326"/>
      <c r="AZ347" s="230"/>
    </row>
    <row r="348" s="311" customFormat="1" ht="18" customHeight="1" spans="1:52">
      <c r="A348" s="329"/>
      <c r="B348" s="183"/>
      <c r="C348" s="210"/>
      <c r="D348" s="330">
        <f t="shared" ref="D348:Q348" si="230">SUM(D346:D347)</f>
        <v>0</v>
      </c>
      <c r="E348" s="330">
        <f t="shared" si="230"/>
        <v>0</v>
      </c>
      <c r="F348" s="330">
        <f t="shared" si="230"/>
        <v>0</v>
      </c>
      <c r="G348" s="331">
        <f t="shared" si="230"/>
        <v>194</v>
      </c>
      <c r="H348" s="331">
        <f t="shared" si="230"/>
        <v>0</v>
      </c>
      <c r="I348" s="331">
        <f t="shared" si="230"/>
        <v>0</v>
      </c>
      <c r="J348" s="330">
        <f t="shared" si="230"/>
        <v>0</v>
      </c>
      <c r="K348" s="331">
        <f t="shared" si="230"/>
        <v>0</v>
      </c>
      <c r="L348" s="330">
        <f t="shared" si="230"/>
        <v>0</v>
      </c>
      <c r="M348" s="331">
        <f t="shared" si="230"/>
        <v>0</v>
      </c>
      <c r="N348" s="331">
        <f t="shared" si="230"/>
        <v>0</v>
      </c>
      <c r="O348" s="330">
        <f t="shared" si="230"/>
        <v>0</v>
      </c>
      <c r="P348" s="330">
        <f t="shared" si="230"/>
        <v>0</v>
      </c>
      <c r="Q348" s="330">
        <f t="shared" si="230"/>
        <v>0</v>
      </c>
      <c r="R348" s="231"/>
      <c r="S348" s="331">
        <f>SUM(S346:S347)</f>
        <v>12.5</v>
      </c>
      <c r="T348" s="330">
        <f t="shared" ref="S348:AX348" si="231">SUM(T346:T347)</f>
        <v>0</v>
      </c>
      <c r="U348" s="284">
        <f t="shared" si="231"/>
        <v>0</v>
      </c>
      <c r="V348" s="330">
        <f t="shared" si="231"/>
        <v>0</v>
      </c>
      <c r="W348" s="330">
        <f t="shared" si="231"/>
        <v>0</v>
      </c>
      <c r="X348" s="330">
        <f t="shared" si="231"/>
        <v>0</v>
      </c>
      <c r="Y348" s="330">
        <f t="shared" si="231"/>
        <v>0</v>
      </c>
      <c r="Z348" s="330">
        <f t="shared" si="231"/>
        <v>0</v>
      </c>
      <c r="AA348" s="330">
        <f t="shared" si="231"/>
        <v>0</v>
      </c>
      <c r="AB348" s="330">
        <f t="shared" si="231"/>
        <v>0</v>
      </c>
      <c r="AC348" s="330">
        <f t="shared" si="231"/>
        <v>0</v>
      </c>
      <c r="AD348" s="330">
        <f t="shared" si="231"/>
        <v>0</v>
      </c>
      <c r="AE348" s="330">
        <f t="shared" si="231"/>
        <v>0</v>
      </c>
      <c r="AF348" s="330">
        <f t="shared" si="231"/>
        <v>0</v>
      </c>
      <c r="AG348" s="330">
        <f t="shared" si="231"/>
        <v>0</v>
      </c>
      <c r="AH348" s="330">
        <f t="shared" si="231"/>
        <v>0</v>
      </c>
      <c r="AI348" s="330">
        <f t="shared" si="231"/>
        <v>0</v>
      </c>
      <c r="AJ348" s="330">
        <f t="shared" si="231"/>
        <v>0</v>
      </c>
      <c r="AK348" s="330">
        <f t="shared" si="231"/>
        <v>0</v>
      </c>
      <c r="AL348" s="330">
        <f t="shared" si="231"/>
        <v>0</v>
      </c>
      <c r="AM348" s="330">
        <f t="shared" si="231"/>
        <v>0</v>
      </c>
      <c r="AN348" s="330">
        <f t="shared" si="231"/>
        <v>0</v>
      </c>
      <c r="AO348" s="330">
        <f t="shared" si="231"/>
        <v>0</v>
      </c>
      <c r="AP348" s="330">
        <f t="shared" si="231"/>
        <v>0</v>
      </c>
      <c r="AQ348" s="330">
        <f t="shared" si="231"/>
        <v>0</v>
      </c>
      <c r="AR348" s="330">
        <f t="shared" si="231"/>
        <v>0</v>
      </c>
      <c r="AS348" s="330">
        <f t="shared" si="231"/>
        <v>0</v>
      </c>
      <c r="AT348" s="330">
        <f t="shared" si="231"/>
        <v>0</v>
      </c>
      <c r="AU348" s="330">
        <f t="shared" si="231"/>
        <v>0</v>
      </c>
      <c r="AV348" s="330">
        <f t="shared" si="231"/>
        <v>0</v>
      </c>
      <c r="AW348" s="330">
        <f t="shared" si="231"/>
        <v>0</v>
      </c>
      <c r="AX348" s="330">
        <f t="shared" si="231"/>
        <v>0</v>
      </c>
      <c r="AY348" s="210"/>
      <c r="AZ348" s="222"/>
    </row>
    <row r="349" ht="18" customHeight="1" spans="1:52">
      <c r="A349" s="335" t="s">
        <v>167</v>
      </c>
      <c r="B349" s="192"/>
      <c r="C349" s="224"/>
      <c r="D349" s="217"/>
      <c r="E349" s="187"/>
      <c r="F349" s="187"/>
      <c r="G349" s="183">
        <v>6</v>
      </c>
      <c r="H349" s="187"/>
      <c r="I349" s="187"/>
      <c r="J349" s="187"/>
      <c r="K349" s="187"/>
      <c r="L349" s="187"/>
      <c r="M349" s="187"/>
      <c r="N349" s="187"/>
      <c r="O349" s="187"/>
      <c r="P349" s="187"/>
      <c r="Q349" s="187"/>
      <c r="R349" s="276">
        <f>SUM(LARGE(D351:Q351,{1,2,3,4,5,6,7}))</f>
        <v>20</v>
      </c>
      <c r="S349" s="187"/>
      <c r="T349" s="187"/>
      <c r="U349" s="212">
        <v>0</v>
      </c>
      <c r="V349" s="217"/>
      <c r="W349" s="187"/>
      <c r="X349" s="187"/>
      <c r="Y349" s="187"/>
      <c r="Z349" s="187"/>
      <c r="AA349" s="187"/>
      <c r="AB349" s="187"/>
      <c r="AC349" s="187"/>
      <c r="AD349" s="187"/>
      <c r="AE349" s="187"/>
      <c r="AF349" s="187"/>
      <c r="AG349" s="187"/>
      <c r="AH349" s="187"/>
      <c r="AI349" s="187"/>
      <c r="AJ349" s="187"/>
      <c r="AK349" s="187"/>
      <c r="AL349" s="187"/>
      <c r="AM349" s="183"/>
      <c r="AN349" s="183"/>
      <c r="AO349" s="187"/>
      <c r="AP349" s="187"/>
      <c r="AQ349" s="187"/>
      <c r="AR349" s="183"/>
      <c r="AS349" s="183"/>
      <c r="AT349" s="187"/>
      <c r="AU349" s="187"/>
      <c r="AV349" s="187"/>
      <c r="AW349" s="187"/>
      <c r="AX349" s="187"/>
      <c r="AY349" s="326">
        <f>SUM(V351:AX351)</f>
        <v>0</v>
      </c>
      <c r="AZ349" s="230">
        <f>SUM(AY349,S351:U351,R349,B349:C351)</f>
        <v>20</v>
      </c>
    </row>
    <row r="350" s="311" customFormat="1" ht="18" customHeight="1" spans="1:52">
      <c r="A350" s="325"/>
      <c r="B350" s="199"/>
      <c r="C350" s="326"/>
      <c r="D350" s="327"/>
      <c r="E350" s="328"/>
      <c r="F350" s="220"/>
      <c r="G350" s="187">
        <v>14</v>
      </c>
      <c r="H350" s="187"/>
      <c r="I350" s="183"/>
      <c r="J350" s="328"/>
      <c r="K350" s="187"/>
      <c r="L350" s="220"/>
      <c r="M350" s="187"/>
      <c r="N350" s="183"/>
      <c r="O350" s="220"/>
      <c r="P350" s="220"/>
      <c r="Q350" s="220"/>
      <c r="R350" s="276"/>
      <c r="S350" s="183"/>
      <c r="T350" s="328"/>
      <c r="U350" s="212">
        <v>0</v>
      </c>
      <c r="V350" s="218"/>
      <c r="W350" s="220"/>
      <c r="X350" s="220"/>
      <c r="Y350" s="220"/>
      <c r="Z350" s="220"/>
      <c r="AA350" s="220"/>
      <c r="AB350" s="220"/>
      <c r="AC350" s="220"/>
      <c r="AD350" s="220"/>
      <c r="AE350" s="220"/>
      <c r="AF350" s="220"/>
      <c r="AG350" s="220"/>
      <c r="AH350" s="220"/>
      <c r="AI350" s="220"/>
      <c r="AJ350" s="220"/>
      <c r="AK350" s="220"/>
      <c r="AL350" s="220"/>
      <c r="AM350" s="220"/>
      <c r="AN350" s="220"/>
      <c r="AO350" s="220"/>
      <c r="AP350" s="220"/>
      <c r="AQ350" s="220"/>
      <c r="AR350" s="220"/>
      <c r="AS350" s="220"/>
      <c r="AT350" s="220"/>
      <c r="AU350" s="220"/>
      <c r="AV350" s="220"/>
      <c r="AW350" s="220"/>
      <c r="AX350" s="220"/>
      <c r="AY350" s="326"/>
      <c r="AZ350" s="230"/>
    </row>
    <row r="351" s="311" customFormat="1" ht="18" customHeight="1" spans="1:52">
      <c r="A351" s="329"/>
      <c r="B351" s="183"/>
      <c r="C351" s="210"/>
      <c r="D351" s="330">
        <f t="shared" ref="D351:Q351" si="232">SUM(D349:D350)</f>
        <v>0</v>
      </c>
      <c r="E351" s="330">
        <f t="shared" si="232"/>
        <v>0</v>
      </c>
      <c r="F351" s="330">
        <f t="shared" si="232"/>
        <v>0</v>
      </c>
      <c r="G351" s="331">
        <f t="shared" si="232"/>
        <v>20</v>
      </c>
      <c r="H351" s="331">
        <f t="shared" si="232"/>
        <v>0</v>
      </c>
      <c r="I351" s="331">
        <f t="shared" si="232"/>
        <v>0</v>
      </c>
      <c r="J351" s="330">
        <f t="shared" si="232"/>
        <v>0</v>
      </c>
      <c r="K351" s="331">
        <f t="shared" si="232"/>
        <v>0</v>
      </c>
      <c r="L351" s="330">
        <f t="shared" si="232"/>
        <v>0</v>
      </c>
      <c r="M351" s="331">
        <f t="shared" si="232"/>
        <v>0</v>
      </c>
      <c r="N351" s="331">
        <f t="shared" si="232"/>
        <v>0</v>
      </c>
      <c r="O351" s="330">
        <f t="shared" si="232"/>
        <v>0</v>
      </c>
      <c r="P351" s="330">
        <f t="shared" si="232"/>
        <v>0</v>
      </c>
      <c r="Q351" s="330">
        <f t="shared" si="232"/>
        <v>0</v>
      </c>
      <c r="R351" s="231"/>
      <c r="S351" s="331">
        <f>SUM(S349:S350)</f>
        <v>0</v>
      </c>
      <c r="T351" s="330">
        <f t="shared" ref="S351:AX351" si="233">SUM(T349:T350)</f>
        <v>0</v>
      </c>
      <c r="U351" s="284">
        <f t="shared" si="233"/>
        <v>0</v>
      </c>
      <c r="V351" s="330">
        <f t="shared" si="233"/>
        <v>0</v>
      </c>
      <c r="W351" s="330">
        <f t="shared" si="233"/>
        <v>0</v>
      </c>
      <c r="X351" s="330">
        <f t="shared" si="233"/>
        <v>0</v>
      </c>
      <c r="Y351" s="330">
        <f t="shared" si="233"/>
        <v>0</v>
      </c>
      <c r="Z351" s="330">
        <f t="shared" si="233"/>
        <v>0</v>
      </c>
      <c r="AA351" s="330">
        <f t="shared" si="233"/>
        <v>0</v>
      </c>
      <c r="AB351" s="330">
        <f t="shared" si="233"/>
        <v>0</v>
      </c>
      <c r="AC351" s="330">
        <f t="shared" si="233"/>
        <v>0</v>
      </c>
      <c r="AD351" s="330">
        <f t="shared" si="233"/>
        <v>0</v>
      </c>
      <c r="AE351" s="330">
        <f t="shared" si="233"/>
        <v>0</v>
      </c>
      <c r="AF351" s="330">
        <f t="shared" si="233"/>
        <v>0</v>
      </c>
      <c r="AG351" s="330">
        <f t="shared" si="233"/>
        <v>0</v>
      </c>
      <c r="AH351" s="330">
        <f t="shared" si="233"/>
        <v>0</v>
      </c>
      <c r="AI351" s="330">
        <f t="shared" si="233"/>
        <v>0</v>
      </c>
      <c r="AJ351" s="330">
        <f t="shared" si="233"/>
        <v>0</v>
      </c>
      <c r="AK351" s="330">
        <f t="shared" si="233"/>
        <v>0</v>
      </c>
      <c r="AL351" s="330">
        <f t="shared" si="233"/>
        <v>0</v>
      </c>
      <c r="AM351" s="330">
        <f t="shared" si="233"/>
        <v>0</v>
      </c>
      <c r="AN351" s="330">
        <f t="shared" si="233"/>
        <v>0</v>
      </c>
      <c r="AO351" s="330">
        <f t="shared" si="233"/>
        <v>0</v>
      </c>
      <c r="AP351" s="330">
        <f t="shared" si="233"/>
        <v>0</v>
      </c>
      <c r="AQ351" s="330">
        <f t="shared" si="233"/>
        <v>0</v>
      </c>
      <c r="AR351" s="330">
        <f t="shared" si="233"/>
        <v>0</v>
      </c>
      <c r="AS351" s="330">
        <f t="shared" si="233"/>
        <v>0</v>
      </c>
      <c r="AT351" s="330">
        <f t="shared" si="233"/>
        <v>0</v>
      </c>
      <c r="AU351" s="330">
        <f t="shared" si="233"/>
        <v>0</v>
      </c>
      <c r="AV351" s="330">
        <f t="shared" si="233"/>
        <v>0</v>
      </c>
      <c r="AW351" s="330">
        <f t="shared" si="233"/>
        <v>0</v>
      </c>
      <c r="AX351" s="330">
        <f t="shared" si="233"/>
        <v>0</v>
      </c>
      <c r="AY351" s="210"/>
      <c r="AZ351" s="222"/>
    </row>
    <row r="352" ht="18" customHeight="1" spans="1:52">
      <c r="A352" s="335" t="s">
        <v>168</v>
      </c>
      <c r="B352" s="192"/>
      <c r="C352" s="224"/>
      <c r="D352" s="217"/>
      <c r="E352" s="187"/>
      <c r="F352" s="187"/>
      <c r="G352" s="183">
        <v>12</v>
      </c>
      <c r="H352" s="187"/>
      <c r="I352" s="187"/>
      <c r="J352" s="187"/>
      <c r="K352" s="187"/>
      <c r="L352" s="187"/>
      <c r="M352" s="187"/>
      <c r="N352" s="187"/>
      <c r="O352" s="187"/>
      <c r="P352" s="187"/>
      <c r="Q352" s="187"/>
      <c r="R352" s="276">
        <f>SUM(LARGE(D354:Q354,{1,2,3,4,5,6,7}))</f>
        <v>244</v>
      </c>
      <c r="S352" s="187"/>
      <c r="T352" s="187"/>
      <c r="U352" s="212">
        <v>0</v>
      </c>
      <c r="V352" s="217"/>
      <c r="W352" s="187"/>
      <c r="X352" s="187"/>
      <c r="Y352" s="187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3"/>
      <c r="AN352" s="183"/>
      <c r="AO352" s="187"/>
      <c r="AP352" s="187"/>
      <c r="AQ352" s="187"/>
      <c r="AR352" s="183"/>
      <c r="AS352" s="183"/>
      <c r="AT352" s="187"/>
      <c r="AU352" s="187"/>
      <c r="AV352" s="187"/>
      <c r="AW352" s="187"/>
      <c r="AX352" s="187"/>
      <c r="AY352" s="326">
        <f>SUM(V354:AX354)</f>
        <v>0</v>
      </c>
      <c r="AZ352" s="230">
        <f>SUM(AY352,S354:U354,R352,B352:C354)</f>
        <v>244</v>
      </c>
    </row>
    <row r="353" s="311" customFormat="1" ht="18" customHeight="1" spans="1:52">
      <c r="A353" s="325"/>
      <c r="B353" s="199"/>
      <c r="C353" s="326"/>
      <c r="D353" s="327"/>
      <c r="E353" s="328"/>
      <c r="F353" s="220"/>
      <c r="G353" s="187">
        <v>232</v>
      </c>
      <c r="H353" s="187"/>
      <c r="I353" s="183"/>
      <c r="J353" s="328"/>
      <c r="K353" s="187"/>
      <c r="L353" s="220"/>
      <c r="M353" s="187"/>
      <c r="N353" s="183"/>
      <c r="O353" s="220"/>
      <c r="P353" s="220"/>
      <c r="Q353" s="220"/>
      <c r="R353" s="276"/>
      <c r="S353" s="183"/>
      <c r="T353" s="328"/>
      <c r="U353" s="212">
        <v>0</v>
      </c>
      <c r="V353" s="218"/>
      <c r="W353" s="220"/>
      <c r="X353" s="220"/>
      <c r="Y353" s="220"/>
      <c r="Z353" s="220"/>
      <c r="AA353" s="220"/>
      <c r="AB353" s="220"/>
      <c r="AC353" s="220"/>
      <c r="AD353" s="220"/>
      <c r="AE353" s="220"/>
      <c r="AF353" s="220"/>
      <c r="AG353" s="220"/>
      <c r="AH353" s="220"/>
      <c r="AI353" s="220"/>
      <c r="AJ353" s="220"/>
      <c r="AK353" s="220"/>
      <c r="AL353" s="220"/>
      <c r="AM353" s="220"/>
      <c r="AN353" s="220"/>
      <c r="AO353" s="220"/>
      <c r="AP353" s="220"/>
      <c r="AQ353" s="220"/>
      <c r="AR353" s="220"/>
      <c r="AS353" s="220"/>
      <c r="AT353" s="220"/>
      <c r="AU353" s="220"/>
      <c r="AV353" s="220"/>
      <c r="AW353" s="220"/>
      <c r="AX353" s="220"/>
      <c r="AY353" s="326"/>
      <c r="AZ353" s="230"/>
    </row>
    <row r="354" s="311" customFormat="1" ht="18" customHeight="1" spans="1:52">
      <c r="A354" s="329"/>
      <c r="B354" s="183"/>
      <c r="C354" s="210"/>
      <c r="D354" s="330">
        <f t="shared" ref="D354:Q354" si="234">SUM(D352:D353)</f>
        <v>0</v>
      </c>
      <c r="E354" s="330">
        <f t="shared" si="234"/>
        <v>0</v>
      </c>
      <c r="F354" s="330">
        <f t="shared" si="234"/>
        <v>0</v>
      </c>
      <c r="G354" s="331">
        <f t="shared" si="234"/>
        <v>244</v>
      </c>
      <c r="H354" s="331">
        <f t="shared" si="234"/>
        <v>0</v>
      </c>
      <c r="I354" s="331">
        <f t="shared" si="234"/>
        <v>0</v>
      </c>
      <c r="J354" s="330">
        <f t="shared" si="234"/>
        <v>0</v>
      </c>
      <c r="K354" s="331">
        <f t="shared" si="234"/>
        <v>0</v>
      </c>
      <c r="L354" s="330">
        <f t="shared" si="234"/>
        <v>0</v>
      </c>
      <c r="M354" s="331">
        <f t="shared" si="234"/>
        <v>0</v>
      </c>
      <c r="N354" s="331">
        <f t="shared" si="234"/>
        <v>0</v>
      </c>
      <c r="O354" s="330">
        <f t="shared" si="234"/>
        <v>0</v>
      </c>
      <c r="P354" s="330">
        <f t="shared" si="234"/>
        <v>0</v>
      </c>
      <c r="Q354" s="330">
        <f t="shared" si="234"/>
        <v>0</v>
      </c>
      <c r="R354" s="231"/>
      <c r="S354" s="331">
        <f>SUM(S352:S353)</f>
        <v>0</v>
      </c>
      <c r="T354" s="330">
        <f t="shared" ref="S354:AX354" si="235">SUM(T352:T353)</f>
        <v>0</v>
      </c>
      <c r="U354" s="284">
        <f t="shared" si="235"/>
        <v>0</v>
      </c>
      <c r="V354" s="330">
        <f t="shared" si="235"/>
        <v>0</v>
      </c>
      <c r="W354" s="330">
        <f t="shared" si="235"/>
        <v>0</v>
      </c>
      <c r="X354" s="330">
        <f t="shared" si="235"/>
        <v>0</v>
      </c>
      <c r="Y354" s="330">
        <f t="shared" si="235"/>
        <v>0</v>
      </c>
      <c r="Z354" s="330">
        <f t="shared" si="235"/>
        <v>0</v>
      </c>
      <c r="AA354" s="330">
        <f t="shared" si="235"/>
        <v>0</v>
      </c>
      <c r="AB354" s="330">
        <f t="shared" si="235"/>
        <v>0</v>
      </c>
      <c r="AC354" s="330">
        <f t="shared" si="235"/>
        <v>0</v>
      </c>
      <c r="AD354" s="330">
        <f t="shared" si="235"/>
        <v>0</v>
      </c>
      <c r="AE354" s="330">
        <f t="shared" si="235"/>
        <v>0</v>
      </c>
      <c r="AF354" s="330">
        <f t="shared" si="235"/>
        <v>0</v>
      </c>
      <c r="AG354" s="330">
        <f t="shared" si="235"/>
        <v>0</v>
      </c>
      <c r="AH354" s="330">
        <f t="shared" si="235"/>
        <v>0</v>
      </c>
      <c r="AI354" s="330">
        <f t="shared" si="235"/>
        <v>0</v>
      </c>
      <c r="AJ354" s="330">
        <f t="shared" si="235"/>
        <v>0</v>
      </c>
      <c r="AK354" s="330">
        <f t="shared" si="235"/>
        <v>0</v>
      </c>
      <c r="AL354" s="330">
        <f t="shared" si="235"/>
        <v>0</v>
      </c>
      <c r="AM354" s="330">
        <f t="shared" si="235"/>
        <v>0</v>
      </c>
      <c r="AN354" s="330">
        <f t="shared" si="235"/>
        <v>0</v>
      </c>
      <c r="AO354" s="330">
        <f t="shared" si="235"/>
        <v>0</v>
      </c>
      <c r="AP354" s="330">
        <f t="shared" si="235"/>
        <v>0</v>
      </c>
      <c r="AQ354" s="330">
        <f t="shared" si="235"/>
        <v>0</v>
      </c>
      <c r="AR354" s="330">
        <f t="shared" si="235"/>
        <v>0</v>
      </c>
      <c r="AS354" s="330">
        <f t="shared" si="235"/>
        <v>0</v>
      </c>
      <c r="AT354" s="330">
        <f t="shared" si="235"/>
        <v>0</v>
      </c>
      <c r="AU354" s="330">
        <f t="shared" si="235"/>
        <v>0</v>
      </c>
      <c r="AV354" s="330">
        <f t="shared" si="235"/>
        <v>0</v>
      </c>
      <c r="AW354" s="330">
        <f t="shared" si="235"/>
        <v>0</v>
      </c>
      <c r="AX354" s="330">
        <f t="shared" si="235"/>
        <v>0</v>
      </c>
      <c r="AY354" s="210"/>
      <c r="AZ354" s="222"/>
    </row>
    <row r="355" ht="18" customHeight="1" spans="1:52">
      <c r="A355" s="366" t="s">
        <v>169</v>
      </c>
      <c r="B355" s="192"/>
      <c r="C355" s="224"/>
      <c r="D355" s="217"/>
      <c r="E355" s="187"/>
      <c r="F355" s="187"/>
      <c r="G355" s="183">
        <v>0</v>
      </c>
      <c r="H355" s="187"/>
      <c r="I355" s="187"/>
      <c r="J355" s="187"/>
      <c r="K355" s="187"/>
      <c r="L355" s="187"/>
      <c r="M355" s="187"/>
      <c r="N355" s="187"/>
      <c r="O355" s="187"/>
      <c r="P355" s="187"/>
      <c r="Q355" s="187"/>
      <c r="R355" s="276">
        <f>SUM(LARGE(D357:Q357,{1,2,3,4,5,6,7}))</f>
        <v>0</v>
      </c>
      <c r="S355" s="187">
        <v>12</v>
      </c>
      <c r="T355" s="187"/>
      <c r="U355" s="212">
        <v>0</v>
      </c>
      <c r="V355" s="217"/>
      <c r="W355" s="187"/>
      <c r="X355" s="187"/>
      <c r="Y355" s="187"/>
      <c r="Z355" s="187"/>
      <c r="AA355" s="187"/>
      <c r="AB355" s="187"/>
      <c r="AC355" s="187"/>
      <c r="AD355" s="187"/>
      <c r="AE355" s="187"/>
      <c r="AF355" s="187"/>
      <c r="AG355" s="187"/>
      <c r="AH355" s="187"/>
      <c r="AI355" s="187"/>
      <c r="AJ355" s="187"/>
      <c r="AK355" s="187"/>
      <c r="AL355" s="187"/>
      <c r="AM355" s="183"/>
      <c r="AN355" s="183"/>
      <c r="AO355" s="187"/>
      <c r="AP355" s="187"/>
      <c r="AQ355" s="187"/>
      <c r="AR355" s="183"/>
      <c r="AS355" s="183"/>
      <c r="AT355" s="187"/>
      <c r="AU355" s="187"/>
      <c r="AV355" s="187"/>
      <c r="AW355" s="187"/>
      <c r="AX355" s="187"/>
      <c r="AY355" s="326">
        <f>SUM(V357:AX357)</f>
        <v>0</v>
      </c>
      <c r="AZ355" s="230">
        <f>SUM(AY355,S357:U357,R355,B355:C357)</f>
        <v>13</v>
      </c>
    </row>
    <row r="356" s="311" customFormat="1" ht="18" customHeight="1" spans="1:52">
      <c r="A356" s="367"/>
      <c r="B356" s="199"/>
      <c r="C356" s="326"/>
      <c r="D356" s="327"/>
      <c r="E356" s="328"/>
      <c r="F356" s="220"/>
      <c r="G356" s="187">
        <v>0</v>
      </c>
      <c r="H356" s="187"/>
      <c r="I356" s="183"/>
      <c r="J356" s="328"/>
      <c r="K356" s="187"/>
      <c r="L356" s="220"/>
      <c r="M356" s="187"/>
      <c r="N356" s="183"/>
      <c r="O356" s="220"/>
      <c r="P356" s="220"/>
      <c r="Q356" s="220"/>
      <c r="R356" s="276"/>
      <c r="S356" s="183">
        <v>1</v>
      </c>
      <c r="T356" s="328"/>
      <c r="U356" s="212">
        <v>0</v>
      </c>
      <c r="V356" s="218"/>
      <c r="W356" s="220"/>
      <c r="X356" s="220"/>
      <c r="Y356" s="220"/>
      <c r="Z356" s="220"/>
      <c r="AA356" s="220"/>
      <c r="AB356" s="220"/>
      <c r="AC356" s="220"/>
      <c r="AD356" s="220"/>
      <c r="AE356" s="220"/>
      <c r="AF356" s="220"/>
      <c r="AG356" s="220"/>
      <c r="AH356" s="220"/>
      <c r="AI356" s="220"/>
      <c r="AJ356" s="220"/>
      <c r="AK356" s="220"/>
      <c r="AL356" s="220"/>
      <c r="AM356" s="220"/>
      <c r="AN356" s="220"/>
      <c r="AO356" s="220"/>
      <c r="AP356" s="220"/>
      <c r="AQ356" s="220"/>
      <c r="AR356" s="220"/>
      <c r="AS356" s="220"/>
      <c r="AT356" s="220"/>
      <c r="AU356" s="220"/>
      <c r="AV356" s="220"/>
      <c r="AW356" s="220"/>
      <c r="AX356" s="220"/>
      <c r="AY356" s="326"/>
      <c r="AZ356" s="230"/>
    </row>
    <row r="357" s="311" customFormat="1" ht="18" customHeight="1" spans="1:52">
      <c r="A357" s="368"/>
      <c r="B357" s="183"/>
      <c r="C357" s="210"/>
      <c r="D357" s="330">
        <f t="shared" ref="D357:Q357" si="236">SUM(D355:D356)</f>
        <v>0</v>
      </c>
      <c r="E357" s="330">
        <f t="shared" si="236"/>
        <v>0</v>
      </c>
      <c r="F357" s="330">
        <f t="shared" si="236"/>
        <v>0</v>
      </c>
      <c r="G357" s="331">
        <f t="shared" si="236"/>
        <v>0</v>
      </c>
      <c r="H357" s="331">
        <f t="shared" si="236"/>
        <v>0</v>
      </c>
      <c r="I357" s="331">
        <f t="shared" si="236"/>
        <v>0</v>
      </c>
      <c r="J357" s="330">
        <f t="shared" si="236"/>
        <v>0</v>
      </c>
      <c r="K357" s="331">
        <f t="shared" si="236"/>
        <v>0</v>
      </c>
      <c r="L357" s="330">
        <f t="shared" si="236"/>
        <v>0</v>
      </c>
      <c r="M357" s="331">
        <f t="shared" si="236"/>
        <v>0</v>
      </c>
      <c r="N357" s="331">
        <f t="shared" si="236"/>
        <v>0</v>
      </c>
      <c r="O357" s="330">
        <f t="shared" si="236"/>
        <v>0</v>
      </c>
      <c r="P357" s="330">
        <f t="shared" si="236"/>
        <v>0</v>
      </c>
      <c r="Q357" s="330">
        <f t="shared" si="236"/>
        <v>0</v>
      </c>
      <c r="R357" s="231"/>
      <c r="S357" s="331">
        <f>SUM(S355:S356)</f>
        <v>13</v>
      </c>
      <c r="T357" s="330">
        <f t="shared" ref="S357:AX357" si="237">SUM(T355:T356)</f>
        <v>0</v>
      </c>
      <c r="U357" s="284">
        <f t="shared" si="237"/>
        <v>0</v>
      </c>
      <c r="V357" s="330">
        <f t="shared" si="237"/>
        <v>0</v>
      </c>
      <c r="W357" s="330">
        <f t="shared" si="237"/>
        <v>0</v>
      </c>
      <c r="X357" s="330">
        <f t="shared" si="237"/>
        <v>0</v>
      </c>
      <c r="Y357" s="330">
        <f t="shared" si="237"/>
        <v>0</v>
      </c>
      <c r="Z357" s="330">
        <f t="shared" si="237"/>
        <v>0</v>
      </c>
      <c r="AA357" s="330">
        <f t="shared" si="237"/>
        <v>0</v>
      </c>
      <c r="AB357" s="330">
        <f t="shared" si="237"/>
        <v>0</v>
      </c>
      <c r="AC357" s="330">
        <f t="shared" si="237"/>
        <v>0</v>
      </c>
      <c r="AD357" s="330">
        <f t="shared" si="237"/>
        <v>0</v>
      </c>
      <c r="AE357" s="330">
        <f t="shared" si="237"/>
        <v>0</v>
      </c>
      <c r="AF357" s="330">
        <f t="shared" si="237"/>
        <v>0</v>
      </c>
      <c r="AG357" s="330">
        <f t="shared" si="237"/>
        <v>0</v>
      </c>
      <c r="AH357" s="330">
        <f t="shared" si="237"/>
        <v>0</v>
      </c>
      <c r="AI357" s="330">
        <f t="shared" si="237"/>
        <v>0</v>
      </c>
      <c r="AJ357" s="330">
        <f t="shared" si="237"/>
        <v>0</v>
      </c>
      <c r="AK357" s="330">
        <f t="shared" si="237"/>
        <v>0</v>
      </c>
      <c r="AL357" s="330">
        <f t="shared" si="237"/>
        <v>0</v>
      </c>
      <c r="AM357" s="330">
        <f t="shared" si="237"/>
        <v>0</v>
      </c>
      <c r="AN357" s="330">
        <f t="shared" si="237"/>
        <v>0</v>
      </c>
      <c r="AO357" s="330">
        <f t="shared" si="237"/>
        <v>0</v>
      </c>
      <c r="AP357" s="330">
        <f t="shared" si="237"/>
        <v>0</v>
      </c>
      <c r="AQ357" s="330">
        <f t="shared" si="237"/>
        <v>0</v>
      </c>
      <c r="AR357" s="330">
        <f t="shared" si="237"/>
        <v>0</v>
      </c>
      <c r="AS357" s="330">
        <f t="shared" si="237"/>
        <v>0</v>
      </c>
      <c r="AT357" s="330">
        <f t="shared" si="237"/>
        <v>0</v>
      </c>
      <c r="AU357" s="330">
        <f t="shared" si="237"/>
        <v>0</v>
      </c>
      <c r="AV357" s="330">
        <f t="shared" si="237"/>
        <v>0</v>
      </c>
      <c r="AW357" s="330">
        <f t="shared" si="237"/>
        <v>0</v>
      </c>
      <c r="AX357" s="330">
        <f t="shared" si="237"/>
        <v>0</v>
      </c>
      <c r="AY357" s="210"/>
      <c r="AZ357" s="222"/>
    </row>
  </sheetData>
  <mergeCells count="714">
    <mergeCell ref="A1:AX1"/>
    <mergeCell ref="A2:AX2"/>
    <mergeCell ref="B3:AO3"/>
    <mergeCell ref="AP3:AX3"/>
    <mergeCell ref="B4:AO4"/>
    <mergeCell ref="AP4:AX4"/>
    <mergeCell ref="B5:C5"/>
    <mergeCell ref="D5:U5"/>
    <mergeCell ref="V5:AX5"/>
    <mergeCell ref="A3:A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328:A330"/>
    <mergeCell ref="A331:A333"/>
    <mergeCell ref="A334:A336"/>
    <mergeCell ref="A337:A339"/>
    <mergeCell ref="A340:A342"/>
    <mergeCell ref="A343:A345"/>
    <mergeCell ref="A346:A348"/>
    <mergeCell ref="A349:A351"/>
    <mergeCell ref="A352:A354"/>
    <mergeCell ref="A355:A357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88"/>
    <mergeCell ref="B289:B291"/>
    <mergeCell ref="B292:B294"/>
    <mergeCell ref="B295:B297"/>
    <mergeCell ref="B298:B300"/>
    <mergeCell ref="B301:B303"/>
    <mergeCell ref="B304:B306"/>
    <mergeCell ref="B307:B309"/>
    <mergeCell ref="B310:B312"/>
    <mergeCell ref="B313:B315"/>
    <mergeCell ref="B316:B318"/>
    <mergeCell ref="B319:B321"/>
    <mergeCell ref="B322:B324"/>
    <mergeCell ref="B325:B327"/>
    <mergeCell ref="B328:B330"/>
    <mergeCell ref="B331:B333"/>
    <mergeCell ref="B334:B336"/>
    <mergeCell ref="B337:B339"/>
    <mergeCell ref="B340:B342"/>
    <mergeCell ref="B343:B345"/>
    <mergeCell ref="B346:B348"/>
    <mergeCell ref="B349:B351"/>
    <mergeCell ref="B352:B354"/>
    <mergeCell ref="B355:B357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2"/>
    <mergeCell ref="C193:C195"/>
    <mergeCell ref="C196:C198"/>
    <mergeCell ref="C199:C201"/>
    <mergeCell ref="C202:C204"/>
    <mergeCell ref="C205:C207"/>
    <mergeCell ref="C208:C210"/>
    <mergeCell ref="C211:C213"/>
    <mergeCell ref="C214:C216"/>
    <mergeCell ref="C217:C219"/>
    <mergeCell ref="C220:C222"/>
    <mergeCell ref="C223:C225"/>
    <mergeCell ref="C226:C228"/>
    <mergeCell ref="C229:C231"/>
    <mergeCell ref="C232:C234"/>
    <mergeCell ref="C235:C237"/>
    <mergeCell ref="C238:C240"/>
    <mergeCell ref="C241:C243"/>
    <mergeCell ref="C244:C246"/>
    <mergeCell ref="C247:C249"/>
    <mergeCell ref="C250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77:C279"/>
    <mergeCell ref="C280:C282"/>
    <mergeCell ref="C283:C285"/>
    <mergeCell ref="C286:C288"/>
    <mergeCell ref="C289:C291"/>
    <mergeCell ref="C292:C294"/>
    <mergeCell ref="C295:C297"/>
    <mergeCell ref="C298:C300"/>
    <mergeCell ref="C301:C303"/>
    <mergeCell ref="C304:C306"/>
    <mergeCell ref="C307:C309"/>
    <mergeCell ref="C310:C312"/>
    <mergeCell ref="C313:C315"/>
    <mergeCell ref="C316:C318"/>
    <mergeCell ref="C319:C321"/>
    <mergeCell ref="C322:C324"/>
    <mergeCell ref="C325:C327"/>
    <mergeCell ref="C328:C330"/>
    <mergeCell ref="C331:C333"/>
    <mergeCell ref="C334:C336"/>
    <mergeCell ref="C337:C339"/>
    <mergeCell ref="C340:C342"/>
    <mergeCell ref="C343:C345"/>
    <mergeCell ref="C346:C348"/>
    <mergeCell ref="C349:C351"/>
    <mergeCell ref="C352:C354"/>
    <mergeCell ref="C355:C357"/>
    <mergeCell ref="R7:R9"/>
    <mergeCell ref="R10:R12"/>
    <mergeCell ref="R13:R15"/>
    <mergeCell ref="R16:R18"/>
    <mergeCell ref="R19:R21"/>
    <mergeCell ref="R22:R24"/>
    <mergeCell ref="R25:R27"/>
    <mergeCell ref="R28:R30"/>
    <mergeCell ref="R31:R33"/>
    <mergeCell ref="R34:R36"/>
    <mergeCell ref="R37:R39"/>
    <mergeCell ref="R40:R42"/>
    <mergeCell ref="R43:R45"/>
    <mergeCell ref="R46:R48"/>
    <mergeCell ref="R49:R51"/>
    <mergeCell ref="R52:R54"/>
    <mergeCell ref="R55:R57"/>
    <mergeCell ref="R58:R60"/>
    <mergeCell ref="R61:R63"/>
    <mergeCell ref="R64:R66"/>
    <mergeCell ref="R67:R69"/>
    <mergeCell ref="R70:R72"/>
    <mergeCell ref="R73:R75"/>
    <mergeCell ref="R76:R78"/>
    <mergeCell ref="R79:R81"/>
    <mergeCell ref="R82:R84"/>
    <mergeCell ref="R85:R87"/>
    <mergeCell ref="R88:R90"/>
    <mergeCell ref="R91:R93"/>
    <mergeCell ref="R94:R96"/>
    <mergeCell ref="R97:R99"/>
    <mergeCell ref="R100:R102"/>
    <mergeCell ref="R103:R105"/>
    <mergeCell ref="R106:R108"/>
    <mergeCell ref="R109:R111"/>
    <mergeCell ref="R112:R114"/>
    <mergeCell ref="R115:R117"/>
    <mergeCell ref="R118:R120"/>
    <mergeCell ref="R121:R123"/>
    <mergeCell ref="R124:R126"/>
    <mergeCell ref="R127:R129"/>
    <mergeCell ref="R130:R132"/>
    <mergeCell ref="R133:R135"/>
    <mergeCell ref="R136:R138"/>
    <mergeCell ref="R139:R141"/>
    <mergeCell ref="R142:R144"/>
    <mergeCell ref="R145:R147"/>
    <mergeCell ref="R148:R150"/>
    <mergeCell ref="R151:R153"/>
    <mergeCell ref="R154:R156"/>
    <mergeCell ref="R157:R159"/>
    <mergeCell ref="R160:R162"/>
    <mergeCell ref="R163:R165"/>
    <mergeCell ref="R166:R168"/>
    <mergeCell ref="R169:R171"/>
    <mergeCell ref="R172:R174"/>
    <mergeCell ref="R175:R177"/>
    <mergeCell ref="R178:R180"/>
    <mergeCell ref="R181:R183"/>
    <mergeCell ref="R184:R186"/>
    <mergeCell ref="R187:R189"/>
    <mergeCell ref="R190:R192"/>
    <mergeCell ref="R193:R195"/>
    <mergeCell ref="R196:R198"/>
    <mergeCell ref="R199:R201"/>
    <mergeCell ref="R202:R204"/>
    <mergeCell ref="R205:R207"/>
    <mergeCell ref="R208:R210"/>
    <mergeCell ref="R211:R213"/>
    <mergeCell ref="R214:R216"/>
    <mergeCell ref="R217:R219"/>
    <mergeCell ref="R220:R222"/>
    <mergeCell ref="R223:R225"/>
    <mergeCell ref="R226:R228"/>
    <mergeCell ref="R229:R231"/>
    <mergeCell ref="R232:R234"/>
    <mergeCell ref="R235:R237"/>
    <mergeCell ref="R238:R240"/>
    <mergeCell ref="R241:R243"/>
    <mergeCell ref="R244:R246"/>
    <mergeCell ref="R247:R249"/>
    <mergeCell ref="R250:R252"/>
    <mergeCell ref="R253:R255"/>
    <mergeCell ref="R256:R258"/>
    <mergeCell ref="R259:R261"/>
    <mergeCell ref="R262:R264"/>
    <mergeCell ref="R265:R267"/>
    <mergeCell ref="R268:R270"/>
    <mergeCell ref="R271:R273"/>
    <mergeCell ref="R274:R276"/>
    <mergeCell ref="R277:R279"/>
    <mergeCell ref="R280:R282"/>
    <mergeCell ref="R283:R285"/>
    <mergeCell ref="R286:R288"/>
    <mergeCell ref="R289:R291"/>
    <mergeCell ref="R292:R294"/>
    <mergeCell ref="R295:R297"/>
    <mergeCell ref="R298:R300"/>
    <mergeCell ref="R301:R303"/>
    <mergeCell ref="R304:R306"/>
    <mergeCell ref="R307:R309"/>
    <mergeCell ref="R310:R312"/>
    <mergeCell ref="R313:R315"/>
    <mergeCell ref="R316:R318"/>
    <mergeCell ref="R319:R321"/>
    <mergeCell ref="R322:R324"/>
    <mergeCell ref="R325:R327"/>
    <mergeCell ref="R328:R330"/>
    <mergeCell ref="R331:R333"/>
    <mergeCell ref="R334:R336"/>
    <mergeCell ref="R337:R339"/>
    <mergeCell ref="R340:R342"/>
    <mergeCell ref="R343:R345"/>
    <mergeCell ref="R346:R348"/>
    <mergeCell ref="R349:R351"/>
    <mergeCell ref="R352:R354"/>
    <mergeCell ref="R355:R357"/>
    <mergeCell ref="AY7:AY9"/>
    <mergeCell ref="AY10:AY12"/>
    <mergeCell ref="AY13:AY15"/>
    <mergeCell ref="AY16:AY18"/>
    <mergeCell ref="AY19:AY21"/>
    <mergeCell ref="AY22:AY24"/>
    <mergeCell ref="AY25:AY27"/>
    <mergeCell ref="AY28:AY30"/>
    <mergeCell ref="AY31:AY33"/>
    <mergeCell ref="AY34:AY36"/>
    <mergeCell ref="AY37:AY39"/>
    <mergeCell ref="AY40:AY42"/>
    <mergeCell ref="AY43:AY45"/>
    <mergeCell ref="AY46:AY48"/>
    <mergeCell ref="AY49:AY51"/>
    <mergeCell ref="AY52:AY54"/>
    <mergeCell ref="AY55:AY57"/>
    <mergeCell ref="AY58:AY60"/>
    <mergeCell ref="AY61:AY63"/>
    <mergeCell ref="AY64:AY66"/>
    <mergeCell ref="AY67:AY69"/>
    <mergeCell ref="AY70:AY72"/>
    <mergeCell ref="AY73:AY75"/>
    <mergeCell ref="AY76:AY78"/>
    <mergeCell ref="AY79:AY81"/>
    <mergeCell ref="AY82:AY84"/>
    <mergeCell ref="AY85:AY87"/>
    <mergeCell ref="AY88:AY90"/>
    <mergeCell ref="AY91:AY93"/>
    <mergeCell ref="AY94:AY96"/>
    <mergeCell ref="AY97:AY99"/>
    <mergeCell ref="AY100:AY102"/>
    <mergeCell ref="AY103:AY105"/>
    <mergeCell ref="AY106:AY108"/>
    <mergeCell ref="AY109:AY111"/>
    <mergeCell ref="AY112:AY114"/>
    <mergeCell ref="AY115:AY117"/>
    <mergeCell ref="AY118:AY120"/>
    <mergeCell ref="AY121:AY123"/>
    <mergeCell ref="AY124:AY126"/>
    <mergeCell ref="AY127:AY129"/>
    <mergeCell ref="AY130:AY132"/>
    <mergeCell ref="AY133:AY135"/>
    <mergeCell ref="AY136:AY138"/>
    <mergeCell ref="AY139:AY141"/>
    <mergeCell ref="AY142:AY144"/>
    <mergeCell ref="AY145:AY147"/>
    <mergeCell ref="AY148:AY150"/>
    <mergeCell ref="AY151:AY153"/>
    <mergeCell ref="AY154:AY156"/>
    <mergeCell ref="AY157:AY159"/>
    <mergeCell ref="AY160:AY162"/>
    <mergeCell ref="AY163:AY165"/>
    <mergeCell ref="AY166:AY168"/>
    <mergeCell ref="AY169:AY171"/>
    <mergeCell ref="AY172:AY174"/>
    <mergeCell ref="AY175:AY177"/>
    <mergeCell ref="AY178:AY180"/>
    <mergeCell ref="AY181:AY183"/>
    <mergeCell ref="AY184:AY186"/>
    <mergeCell ref="AY187:AY189"/>
    <mergeCell ref="AY190:AY192"/>
    <mergeCell ref="AY193:AY195"/>
    <mergeCell ref="AY196:AY198"/>
    <mergeCell ref="AY199:AY201"/>
    <mergeCell ref="AY202:AY204"/>
    <mergeCell ref="AY205:AY207"/>
    <mergeCell ref="AY208:AY210"/>
    <mergeCell ref="AY211:AY213"/>
    <mergeCell ref="AY214:AY216"/>
    <mergeCell ref="AY217:AY219"/>
    <mergeCell ref="AY220:AY222"/>
    <mergeCell ref="AY223:AY225"/>
    <mergeCell ref="AY226:AY228"/>
    <mergeCell ref="AY229:AY231"/>
    <mergeCell ref="AY232:AY234"/>
    <mergeCell ref="AY235:AY237"/>
    <mergeCell ref="AY238:AY240"/>
    <mergeCell ref="AY241:AY243"/>
    <mergeCell ref="AY244:AY246"/>
    <mergeCell ref="AY247:AY249"/>
    <mergeCell ref="AY250:AY252"/>
    <mergeCell ref="AY253:AY255"/>
    <mergeCell ref="AY256:AY258"/>
    <mergeCell ref="AY259:AY261"/>
    <mergeCell ref="AY262:AY264"/>
    <mergeCell ref="AY265:AY267"/>
    <mergeCell ref="AY268:AY270"/>
    <mergeCell ref="AY271:AY273"/>
    <mergeCell ref="AY274:AY276"/>
    <mergeCell ref="AY277:AY279"/>
    <mergeCell ref="AY280:AY282"/>
    <mergeCell ref="AY283:AY285"/>
    <mergeCell ref="AY286:AY288"/>
    <mergeCell ref="AY289:AY291"/>
    <mergeCell ref="AY292:AY294"/>
    <mergeCell ref="AY295:AY297"/>
    <mergeCell ref="AY298:AY300"/>
    <mergeCell ref="AY301:AY303"/>
    <mergeCell ref="AY304:AY306"/>
    <mergeCell ref="AY307:AY309"/>
    <mergeCell ref="AY310:AY312"/>
    <mergeCell ref="AY313:AY315"/>
    <mergeCell ref="AY316:AY318"/>
    <mergeCell ref="AY319:AY321"/>
    <mergeCell ref="AY322:AY324"/>
    <mergeCell ref="AY325:AY327"/>
    <mergeCell ref="AY328:AY330"/>
    <mergeCell ref="AY331:AY333"/>
    <mergeCell ref="AY334:AY336"/>
    <mergeCell ref="AY337:AY339"/>
    <mergeCell ref="AY340:AY342"/>
    <mergeCell ref="AY343:AY345"/>
    <mergeCell ref="AY346:AY348"/>
    <mergeCell ref="AY349:AY351"/>
    <mergeCell ref="AY352:AY354"/>
    <mergeCell ref="AY355:AY357"/>
    <mergeCell ref="AZ5:AZ6"/>
    <mergeCell ref="AZ7:AZ9"/>
    <mergeCell ref="AZ10:AZ12"/>
    <mergeCell ref="AZ13:AZ15"/>
    <mergeCell ref="AZ16:AZ18"/>
    <mergeCell ref="AZ19:AZ21"/>
    <mergeCell ref="AZ22:AZ24"/>
    <mergeCell ref="AZ25:AZ27"/>
    <mergeCell ref="AZ28:AZ30"/>
    <mergeCell ref="AZ31:AZ33"/>
    <mergeCell ref="AZ34:AZ36"/>
    <mergeCell ref="AZ37:AZ39"/>
    <mergeCell ref="AZ40:AZ42"/>
    <mergeCell ref="AZ43:AZ45"/>
    <mergeCell ref="AZ46:AZ48"/>
    <mergeCell ref="AZ49:AZ51"/>
    <mergeCell ref="AZ52:AZ54"/>
    <mergeCell ref="AZ55:AZ57"/>
    <mergeCell ref="AZ58:AZ60"/>
    <mergeCell ref="AZ61:AZ63"/>
    <mergeCell ref="AZ64:AZ66"/>
    <mergeCell ref="AZ67:AZ69"/>
    <mergeCell ref="AZ70:AZ72"/>
    <mergeCell ref="AZ73:AZ75"/>
    <mergeCell ref="AZ76:AZ78"/>
    <mergeCell ref="AZ79:AZ81"/>
    <mergeCell ref="AZ82:AZ84"/>
    <mergeCell ref="AZ85:AZ87"/>
    <mergeCell ref="AZ88:AZ90"/>
    <mergeCell ref="AZ91:AZ93"/>
    <mergeCell ref="AZ94:AZ96"/>
    <mergeCell ref="AZ97:AZ99"/>
    <mergeCell ref="AZ100:AZ102"/>
    <mergeCell ref="AZ103:AZ105"/>
    <mergeCell ref="AZ106:AZ108"/>
    <mergeCell ref="AZ109:AZ111"/>
    <mergeCell ref="AZ112:AZ114"/>
    <mergeCell ref="AZ115:AZ117"/>
    <mergeCell ref="AZ118:AZ120"/>
    <mergeCell ref="AZ121:AZ123"/>
    <mergeCell ref="AZ124:AZ126"/>
    <mergeCell ref="AZ127:AZ129"/>
    <mergeCell ref="AZ130:AZ132"/>
    <mergeCell ref="AZ133:AZ135"/>
    <mergeCell ref="AZ136:AZ138"/>
    <mergeCell ref="AZ139:AZ141"/>
    <mergeCell ref="AZ142:AZ144"/>
    <mergeCell ref="AZ145:AZ147"/>
    <mergeCell ref="AZ148:AZ150"/>
    <mergeCell ref="AZ151:AZ153"/>
    <mergeCell ref="AZ154:AZ156"/>
    <mergeCell ref="AZ157:AZ159"/>
    <mergeCell ref="AZ160:AZ162"/>
    <mergeCell ref="AZ163:AZ165"/>
    <mergeCell ref="AZ166:AZ168"/>
    <mergeCell ref="AZ169:AZ171"/>
    <mergeCell ref="AZ172:AZ174"/>
    <mergeCell ref="AZ175:AZ177"/>
    <mergeCell ref="AZ178:AZ180"/>
    <mergeCell ref="AZ181:AZ183"/>
    <mergeCell ref="AZ184:AZ186"/>
    <mergeCell ref="AZ187:AZ189"/>
    <mergeCell ref="AZ190:AZ192"/>
    <mergeCell ref="AZ193:AZ195"/>
    <mergeCell ref="AZ196:AZ198"/>
    <mergeCell ref="AZ199:AZ201"/>
    <mergeCell ref="AZ202:AZ204"/>
    <mergeCell ref="AZ205:AZ207"/>
    <mergeCell ref="AZ208:AZ210"/>
    <mergeCell ref="AZ211:AZ213"/>
    <mergeCell ref="AZ214:AZ216"/>
    <mergeCell ref="AZ217:AZ219"/>
    <mergeCell ref="AZ220:AZ222"/>
    <mergeCell ref="AZ223:AZ225"/>
    <mergeCell ref="AZ226:AZ228"/>
    <mergeCell ref="AZ229:AZ231"/>
    <mergeCell ref="AZ232:AZ234"/>
    <mergeCell ref="AZ235:AZ237"/>
    <mergeCell ref="AZ238:AZ240"/>
    <mergeCell ref="AZ241:AZ243"/>
    <mergeCell ref="AZ244:AZ246"/>
    <mergeCell ref="AZ247:AZ249"/>
    <mergeCell ref="AZ250:AZ252"/>
    <mergeCell ref="AZ253:AZ255"/>
    <mergeCell ref="AZ256:AZ258"/>
    <mergeCell ref="AZ259:AZ261"/>
    <mergeCell ref="AZ262:AZ264"/>
    <mergeCell ref="AZ265:AZ267"/>
    <mergeCell ref="AZ268:AZ270"/>
    <mergeCell ref="AZ271:AZ273"/>
    <mergeCell ref="AZ274:AZ276"/>
    <mergeCell ref="AZ277:AZ279"/>
    <mergeCell ref="AZ280:AZ282"/>
    <mergeCell ref="AZ283:AZ285"/>
    <mergeCell ref="AZ286:AZ288"/>
    <mergeCell ref="AZ289:AZ291"/>
    <mergeCell ref="AZ292:AZ294"/>
    <mergeCell ref="AZ295:AZ297"/>
    <mergeCell ref="AZ298:AZ300"/>
    <mergeCell ref="AZ301:AZ303"/>
    <mergeCell ref="AZ304:AZ306"/>
    <mergeCell ref="AZ307:AZ309"/>
    <mergeCell ref="AZ310:AZ312"/>
    <mergeCell ref="AZ313:AZ315"/>
    <mergeCell ref="AZ316:AZ318"/>
    <mergeCell ref="AZ319:AZ321"/>
    <mergeCell ref="AZ322:AZ324"/>
    <mergeCell ref="AZ325:AZ327"/>
    <mergeCell ref="AZ328:AZ330"/>
    <mergeCell ref="AZ331:AZ333"/>
    <mergeCell ref="AZ334:AZ336"/>
    <mergeCell ref="AZ337:AZ339"/>
    <mergeCell ref="AZ340:AZ342"/>
    <mergeCell ref="AZ343:AZ345"/>
    <mergeCell ref="AZ346:AZ348"/>
    <mergeCell ref="AZ349:AZ351"/>
    <mergeCell ref="AZ352:AZ354"/>
    <mergeCell ref="AZ355:AZ357"/>
  </mergeCells>
  <pageMargins left="0.751388888888889" right="0.751388888888889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27"/>
  <sheetViews>
    <sheetView zoomScale="85" zoomScaleNormal="85" topLeftCell="A211" workbookViewId="0">
      <selection activeCell="S32" sqref="S32"/>
    </sheetView>
  </sheetViews>
  <sheetFormatPr defaultColWidth="9" defaultRowHeight="15.6"/>
  <cols>
    <col min="1" max="1" width="19" style="259" customWidth="1"/>
    <col min="2" max="2" width="7.5" style="166" customWidth="1"/>
    <col min="3" max="3" width="6.375" style="166" customWidth="1"/>
    <col min="4" max="6" width="3.5" style="166" customWidth="1"/>
    <col min="7" max="7" width="4.625" style="166" customWidth="1"/>
    <col min="8" max="8" width="3.875" style="166" customWidth="1"/>
    <col min="9" max="9" width="3.5" style="166" customWidth="1"/>
    <col min="10" max="10" width="3.875" style="166" customWidth="1"/>
    <col min="11" max="11" width="3.625" style="166" customWidth="1"/>
    <col min="12" max="12" width="3.5" style="166" customWidth="1"/>
    <col min="13" max="13" width="3.875" style="166" customWidth="1"/>
    <col min="14" max="15" width="3.5" style="166" customWidth="1"/>
    <col min="16" max="17" width="5.25" style="166" customWidth="1"/>
    <col min="18" max="18" width="5.875" style="166" customWidth="1"/>
    <col min="19" max="19" width="6.375" style="166" customWidth="1"/>
    <col min="20" max="20" width="4.875" style="166" customWidth="1"/>
    <col min="21" max="22" width="3.5" style="166" customWidth="1"/>
    <col min="23" max="23" width="3.75" style="166" customWidth="1"/>
    <col min="24" max="24" width="4" style="166" customWidth="1"/>
    <col min="25" max="25" width="3.625" style="166" customWidth="1"/>
    <col min="26" max="26" width="4.125" style="166" customWidth="1"/>
    <col min="27" max="27" width="5" style="166" customWidth="1"/>
    <col min="28" max="28" width="3.5" style="166" customWidth="1"/>
    <col min="29" max="29" width="4.25" style="166" customWidth="1"/>
    <col min="30" max="30" width="6" style="166" customWidth="1"/>
    <col min="31" max="31" width="5.375" style="166" customWidth="1"/>
    <col min="32" max="32" width="3" style="166" customWidth="1"/>
    <col min="33" max="33" width="4.375" style="166" customWidth="1"/>
    <col min="34" max="34" width="4.125" style="166" customWidth="1"/>
    <col min="35" max="35" width="3.625" style="166" customWidth="1"/>
    <col min="36" max="36" width="5.125" style="166" customWidth="1"/>
    <col min="37" max="37" width="4.125" style="260" customWidth="1"/>
    <col min="38" max="38" width="5.625" style="260" customWidth="1"/>
    <col min="39" max="40" width="4.25" style="166" customWidth="1"/>
    <col min="41" max="42" width="5.25" style="166" customWidth="1"/>
    <col min="43" max="43" width="9" style="166"/>
    <col min="44" max="44" width="7.5" style="166" customWidth="1"/>
    <col min="45" max="45" width="9.25" style="166" customWidth="1"/>
    <col min="46" max="16384" width="9" style="166"/>
  </cols>
  <sheetData>
    <row r="1" ht="27" customHeight="1" spans="1:38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ht="23.25" customHeight="1" spans="1:40">
      <c r="A2" s="261" t="s">
        <v>170</v>
      </c>
      <c r="B2" s="173" t="s">
        <v>171</v>
      </c>
      <c r="C2" s="262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259"/>
    </row>
    <row r="3" ht="21.75" customHeight="1" spans="1:40">
      <c r="A3" s="263"/>
      <c r="B3" s="262"/>
      <c r="C3" s="264"/>
      <c r="D3" s="265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259"/>
    </row>
    <row r="4" ht="26.25" customHeight="1" spans="1:44">
      <c r="A4" s="266" t="s">
        <v>4</v>
      </c>
      <c r="B4" s="267" t="s">
        <v>172</v>
      </c>
      <c r="C4" s="268"/>
      <c r="D4" s="269" t="s">
        <v>6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69" t="s">
        <v>173</v>
      </c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91"/>
      <c r="AP4" s="204"/>
      <c r="AQ4" s="292"/>
      <c r="AR4" s="293" t="s">
        <v>8</v>
      </c>
    </row>
    <row r="5" ht="63" customHeight="1" spans="1:44">
      <c r="A5" s="270"/>
      <c r="B5" s="271" t="s">
        <v>9</v>
      </c>
      <c r="C5" s="271" t="s">
        <v>10</v>
      </c>
      <c r="D5" s="271" t="s">
        <v>11</v>
      </c>
      <c r="E5" s="271" t="s">
        <v>13</v>
      </c>
      <c r="F5" s="271" t="s">
        <v>30</v>
      </c>
      <c r="G5" s="271" t="s">
        <v>174</v>
      </c>
      <c r="H5" s="272" t="s">
        <v>15</v>
      </c>
      <c r="I5" s="271" t="s">
        <v>17</v>
      </c>
      <c r="J5" s="272" t="s">
        <v>18</v>
      </c>
      <c r="K5" s="272" t="s">
        <v>19</v>
      </c>
      <c r="L5" s="272" t="s">
        <v>16</v>
      </c>
      <c r="M5" s="271" t="s">
        <v>20</v>
      </c>
      <c r="N5" s="271" t="s">
        <v>21</v>
      </c>
      <c r="O5" s="271" t="s">
        <v>22</v>
      </c>
      <c r="P5" s="271" t="s">
        <v>23</v>
      </c>
      <c r="Q5" s="271" t="s">
        <v>24</v>
      </c>
      <c r="R5" s="271" t="s">
        <v>25</v>
      </c>
      <c r="S5" s="271" t="s">
        <v>26</v>
      </c>
      <c r="T5" s="272" t="s">
        <v>175</v>
      </c>
      <c r="U5" s="277" t="s">
        <v>28</v>
      </c>
      <c r="V5" s="271" t="s">
        <v>29</v>
      </c>
      <c r="W5" s="271" t="s">
        <v>176</v>
      </c>
      <c r="X5" s="271" t="s">
        <v>23</v>
      </c>
      <c r="Y5" s="271" t="s">
        <v>177</v>
      </c>
      <c r="Z5" s="271" t="s">
        <v>48</v>
      </c>
      <c r="AA5" s="271" t="s">
        <v>178</v>
      </c>
      <c r="AB5" s="287" t="s">
        <v>30</v>
      </c>
      <c r="AC5" s="287" t="s">
        <v>179</v>
      </c>
      <c r="AD5" s="271" t="s">
        <v>180</v>
      </c>
      <c r="AE5" s="271" t="s">
        <v>181</v>
      </c>
      <c r="AF5" s="288" t="s">
        <v>41</v>
      </c>
      <c r="AG5" s="288" t="s">
        <v>35</v>
      </c>
      <c r="AH5" s="288" t="s">
        <v>16</v>
      </c>
      <c r="AI5" s="290" t="s">
        <v>182</v>
      </c>
      <c r="AJ5" s="288" t="s">
        <v>183</v>
      </c>
      <c r="AK5" s="288" t="s">
        <v>184</v>
      </c>
      <c r="AL5" s="290" t="s">
        <v>185</v>
      </c>
      <c r="AM5" s="288" t="s">
        <v>186</v>
      </c>
      <c r="AN5" s="290" t="s">
        <v>187</v>
      </c>
      <c r="AO5" s="294" t="s">
        <v>188</v>
      </c>
      <c r="AP5" s="295" t="s">
        <v>189</v>
      </c>
      <c r="AQ5" s="296" t="s">
        <v>190</v>
      </c>
      <c r="AR5" s="297"/>
    </row>
    <row r="6" ht="18.95" customHeight="1" spans="1:44">
      <c r="A6" s="273" t="s">
        <v>191</v>
      </c>
      <c r="B6" s="273"/>
      <c r="C6" s="273"/>
      <c r="D6" s="209">
        <v>6</v>
      </c>
      <c r="E6" s="209">
        <v>12</v>
      </c>
      <c r="F6" s="209">
        <v>12</v>
      </c>
      <c r="G6" s="231">
        <v>12</v>
      </c>
      <c r="H6" s="209">
        <v>0</v>
      </c>
      <c r="I6" s="209">
        <v>12</v>
      </c>
      <c r="J6" s="209">
        <v>12</v>
      </c>
      <c r="K6" s="209"/>
      <c r="L6" s="209"/>
      <c r="M6" s="209"/>
      <c r="N6" s="209">
        <v>12</v>
      </c>
      <c r="O6" s="209">
        <v>6</v>
      </c>
      <c r="P6" s="209">
        <v>6</v>
      </c>
      <c r="Q6" s="209">
        <v>12</v>
      </c>
      <c r="R6" s="278">
        <f>SUM(LARGE(D8:Q8,{1,2,3,4,5,6,7}))</f>
        <v>388.5</v>
      </c>
      <c r="S6" s="209">
        <v>12</v>
      </c>
      <c r="T6" s="209">
        <v>12</v>
      </c>
      <c r="U6" s="279">
        <v>12</v>
      </c>
      <c r="V6" s="280">
        <v>22</v>
      </c>
      <c r="W6" s="281" t="s">
        <v>51</v>
      </c>
      <c r="X6" s="281">
        <v>0</v>
      </c>
      <c r="Y6" s="289" t="s">
        <v>51</v>
      </c>
      <c r="Z6" s="281" t="s">
        <v>51</v>
      </c>
      <c r="AA6" s="281">
        <v>8</v>
      </c>
      <c r="AB6" s="281" t="s">
        <v>51</v>
      </c>
      <c r="AC6" s="281" t="s">
        <v>51</v>
      </c>
      <c r="AD6" s="281" t="s">
        <v>51</v>
      </c>
      <c r="AE6" s="281" t="s">
        <v>51</v>
      </c>
      <c r="AF6" s="281">
        <v>7</v>
      </c>
      <c r="AG6" s="281" t="s">
        <v>51</v>
      </c>
      <c r="AH6" s="281" t="s">
        <v>51</v>
      </c>
      <c r="AI6" s="281" t="s">
        <v>51</v>
      </c>
      <c r="AJ6" s="281">
        <v>74</v>
      </c>
      <c r="AK6" s="281">
        <v>539</v>
      </c>
      <c r="AL6" s="281" t="s">
        <v>51</v>
      </c>
      <c r="AM6" s="289" t="s">
        <v>51</v>
      </c>
      <c r="AN6" s="289">
        <v>14</v>
      </c>
      <c r="AO6" s="281">
        <v>8</v>
      </c>
      <c r="AP6" s="281" t="s">
        <v>51</v>
      </c>
      <c r="AQ6" s="298">
        <f t="shared" ref="AQ6" si="0">SUM(V8:AP8)</f>
        <v>970</v>
      </c>
      <c r="AR6" s="299">
        <f>SUM(AQ6,S8:U8,R6,B6:C8)</f>
        <v>1568.5</v>
      </c>
    </row>
    <row r="7" s="258" customFormat="1" ht="18.95" customHeight="1" spans="1:44">
      <c r="A7" s="274"/>
      <c r="B7" s="274"/>
      <c r="C7" s="274"/>
      <c r="D7" s="209">
        <v>10</v>
      </c>
      <c r="E7" s="209">
        <v>60</v>
      </c>
      <c r="F7" s="209">
        <v>9</v>
      </c>
      <c r="G7" s="209">
        <v>112.5</v>
      </c>
      <c r="H7" s="209"/>
      <c r="I7" s="209">
        <v>21</v>
      </c>
      <c r="J7" s="209">
        <v>36</v>
      </c>
      <c r="K7" s="209"/>
      <c r="L7" s="209"/>
      <c r="M7" s="209"/>
      <c r="N7" s="209">
        <v>62</v>
      </c>
      <c r="O7" s="209">
        <v>9</v>
      </c>
      <c r="P7" s="209">
        <v>9</v>
      </c>
      <c r="Q7" s="209"/>
      <c r="R7" s="282"/>
      <c r="S7" s="209">
        <f>69+47</f>
        <v>116</v>
      </c>
      <c r="T7" s="209">
        <v>48</v>
      </c>
      <c r="U7" s="279">
        <v>10</v>
      </c>
      <c r="V7" s="280">
        <v>48</v>
      </c>
      <c r="W7" s="281" t="s">
        <v>51</v>
      </c>
      <c r="X7" s="281">
        <v>32</v>
      </c>
      <c r="Y7" s="289" t="s">
        <v>51</v>
      </c>
      <c r="Z7" s="281" t="s">
        <v>51</v>
      </c>
      <c r="AA7" s="281">
        <v>16</v>
      </c>
      <c r="AB7" s="281" t="s">
        <v>51</v>
      </c>
      <c r="AC7" s="281" t="s">
        <v>51</v>
      </c>
      <c r="AD7" s="281" t="s">
        <v>51</v>
      </c>
      <c r="AE7" s="281" t="s">
        <v>51</v>
      </c>
      <c r="AF7" s="281">
        <v>10</v>
      </c>
      <c r="AG7" s="281" t="s">
        <v>51</v>
      </c>
      <c r="AH7" s="281" t="s">
        <v>51</v>
      </c>
      <c r="AI7" s="281" t="s">
        <v>51</v>
      </c>
      <c r="AJ7" s="281">
        <v>32</v>
      </c>
      <c r="AK7" s="281">
        <v>112</v>
      </c>
      <c r="AL7" s="281" t="s">
        <v>51</v>
      </c>
      <c r="AM7" s="289" t="s">
        <v>51</v>
      </c>
      <c r="AN7" s="289">
        <v>32</v>
      </c>
      <c r="AO7" s="281">
        <v>16</v>
      </c>
      <c r="AP7" s="281" t="s">
        <v>51</v>
      </c>
      <c r="AQ7" s="298"/>
      <c r="AR7" s="300"/>
    </row>
    <row r="8" s="258" customFormat="1" ht="18.95" customHeight="1" spans="1:44">
      <c r="A8" s="275"/>
      <c r="B8" s="275"/>
      <c r="C8" s="275"/>
      <c r="D8" s="214">
        <f t="shared" ref="D8:Q8" si="1">SUM(D6:D7)</f>
        <v>16</v>
      </c>
      <c r="E8" s="214">
        <f t="shared" si="1"/>
        <v>72</v>
      </c>
      <c r="F8" s="214">
        <f t="shared" si="1"/>
        <v>21</v>
      </c>
      <c r="G8" s="214">
        <f t="shared" si="1"/>
        <v>124.5</v>
      </c>
      <c r="H8" s="214">
        <f t="shared" si="1"/>
        <v>0</v>
      </c>
      <c r="I8" s="214">
        <f t="shared" si="1"/>
        <v>33</v>
      </c>
      <c r="J8" s="214">
        <f t="shared" si="1"/>
        <v>48</v>
      </c>
      <c r="K8" s="214">
        <f t="shared" si="1"/>
        <v>0</v>
      </c>
      <c r="L8" s="214">
        <f t="shared" si="1"/>
        <v>0</v>
      </c>
      <c r="M8" s="214">
        <f t="shared" si="1"/>
        <v>0</v>
      </c>
      <c r="N8" s="214">
        <f t="shared" si="1"/>
        <v>74</v>
      </c>
      <c r="O8" s="214">
        <f t="shared" si="1"/>
        <v>15</v>
      </c>
      <c r="P8" s="214">
        <f t="shared" si="1"/>
        <v>15</v>
      </c>
      <c r="Q8" s="214">
        <f t="shared" si="1"/>
        <v>12</v>
      </c>
      <c r="R8" s="283"/>
      <c r="S8" s="214">
        <f>SUM(S6:S7)</f>
        <v>128</v>
      </c>
      <c r="T8" s="214">
        <f>SUM(T6:T7)</f>
        <v>60</v>
      </c>
      <c r="U8" s="284">
        <f t="shared" ref="U8:V8" si="2">SUM(U6:U7)</f>
        <v>22</v>
      </c>
      <c r="V8" s="285">
        <f t="shared" si="2"/>
        <v>70</v>
      </c>
      <c r="W8" s="285">
        <f t="shared" ref="W8" si="3">SUM(W6:W7)</f>
        <v>0</v>
      </c>
      <c r="X8" s="285">
        <f t="shared" ref="X8" si="4">SUM(X6:X7)</f>
        <v>32</v>
      </c>
      <c r="Y8" s="285">
        <f t="shared" ref="Y8" si="5">SUM(Y6:Y7)</f>
        <v>0</v>
      </c>
      <c r="Z8" s="285">
        <f t="shared" ref="Z8" si="6">SUM(Z6:Z7)</f>
        <v>0</v>
      </c>
      <c r="AA8" s="285">
        <f t="shared" ref="AA8" si="7">SUM(AA6:AA7)</f>
        <v>24</v>
      </c>
      <c r="AB8" s="285">
        <f t="shared" ref="AB8" si="8">SUM(AB6:AB7)</f>
        <v>0</v>
      </c>
      <c r="AC8" s="285">
        <f t="shared" ref="AC8" si="9">SUM(AC6:AC7)</f>
        <v>0</v>
      </c>
      <c r="AD8" s="285">
        <f t="shared" ref="AD8" si="10">SUM(AD6:AD7)</f>
        <v>0</v>
      </c>
      <c r="AE8" s="285">
        <f t="shared" ref="AE8" si="11">SUM(AE6:AE7)</f>
        <v>0</v>
      </c>
      <c r="AF8" s="285">
        <f t="shared" ref="AF8" si="12">SUM(AF6:AF7)</f>
        <v>17</v>
      </c>
      <c r="AG8" s="285">
        <f t="shared" ref="AG8" si="13">SUM(AG6:AG7)</f>
        <v>0</v>
      </c>
      <c r="AH8" s="285">
        <f t="shared" ref="AH8" si="14">SUM(AH6:AH7)</f>
        <v>0</v>
      </c>
      <c r="AI8" s="285">
        <f t="shared" ref="AI8" si="15">SUM(AI6:AI7)</f>
        <v>0</v>
      </c>
      <c r="AJ8" s="285">
        <f t="shared" ref="AJ8" si="16">SUM(AJ6:AJ7)</f>
        <v>106</v>
      </c>
      <c r="AK8" s="285">
        <f t="shared" ref="AK8" si="17">SUM(AK6:AK7)</f>
        <v>651</v>
      </c>
      <c r="AL8" s="285">
        <f t="shared" ref="AL8" si="18">SUM(AL6:AL7)</f>
        <v>0</v>
      </c>
      <c r="AM8" s="285">
        <f t="shared" ref="AM8" si="19">SUM(AM6:AM7)</f>
        <v>0</v>
      </c>
      <c r="AN8" s="285">
        <f t="shared" ref="AN8" si="20">SUM(AN6:AN7)</f>
        <v>46</v>
      </c>
      <c r="AO8" s="285">
        <f t="shared" ref="AO8" si="21">SUM(AO6:AO7)</f>
        <v>24</v>
      </c>
      <c r="AP8" s="285">
        <f t="shared" ref="AP8" si="22">SUM(AP6:AP7)</f>
        <v>0</v>
      </c>
      <c r="AQ8" s="301"/>
      <c r="AR8" s="302"/>
    </row>
    <row r="9" ht="18.95" customHeight="1" spans="1:44">
      <c r="A9" s="273" t="s">
        <v>118</v>
      </c>
      <c r="B9" s="273"/>
      <c r="C9" s="273"/>
      <c r="D9" s="209"/>
      <c r="E9" s="209"/>
      <c r="F9" s="209">
        <v>6</v>
      </c>
      <c r="G9" s="231">
        <v>12</v>
      </c>
      <c r="H9" s="209"/>
      <c r="I9" s="209">
        <v>6</v>
      </c>
      <c r="J9" s="209">
        <v>6</v>
      </c>
      <c r="K9" s="209">
        <v>12</v>
      </c>
      <c r="L9" s="209"/>
      <c r="M9" s="209">
        <v>12</v>
      </c>
      <c r="N9" s="209">
        <v>12</v>
      </c>
      <c r="O9" s="209"/>
      <c r="P9" s="209"/>
      <c r="Q9" s="209">
        <v>12</v>
      </c>
      <c r="R9" s="278">
        <f>SUM(LARGE(D11:Q11,{1,2,3,4,5,6,7}))</f>
        <v>228.5</v>
      </c>
      <c r="S9" s="209">
        <v>12</v>
      </c>
      <c r="T9" s="209">
        <v>12</v>
      </c>
      <c r="U9" s="279">
        <v>12</v>
      </c>
      <c r="V9" s="280">
        <v>8</v>
      </c>
      <c r="W9" s="281" t="s">
        <v>51</v>
      </c>
      <c r="X9" s="281" t="s">
        <v>51</v>
      </c>
      <c r="Y9" s="289">
        <v>34</v>
      </c>
      <c r="Z9" s="281" t="s">
        <v>51</v>
      </c>
      <c r="AA9" s="281" t="s">
        <v>51</v>
      </c>
      <c r="AB9" s="281" t="s">
        <v>51</v>
      </c>
      <c r="AC9" s="281" t="s">
        <v>51</v>
      </c>
      <c r="AD9" s="281" t="s">
        <v>51</v>
      </c>
      <c r="AE9" s="281" t="s">
        <v>51</v>
      </c>
      <c r="AF9" s="281" t="s">
        <v>51</v>
      </c>
      <c r="AG9" s="281" t="s">
        <v>51</v>
      </c>
      <c r="AH9" s="281" t="s">
        <v>51</v>
      </c>
      <c r="AI9" s="281" t="s">
        <v>51</v>
      </c>
      <c r="AJ9" s="281">
        <v>12</v>
      </c>
      <c r="AK9" s="281" t="s">
        <v>51</v>
      </c>
      <c r="AL9" s="281" t="s">
        <v>51</v>
      </c>
      <c r="AM9" s="289" t="s">
        <v>51</v>
      </c>
      <c r="AN9" s="289" t="s">
        <v>51</v>
      </c>
      <c r="AO9" s="281" t="s">
        <v>51</v>
      </c>
      <c r="AP9" s="281" t="s">
        <v>51</v>
      </c>
      <c r="AQ9" s="298">
        <f t="shared" ref="AQ9" si="23">SUM(V11:AP11)</f>
        <v>118</v>
      </c>
      <c r="AR9" s="299">
        <f>SUM(AQ9,S11:U11,R9,B9:C11)</f>
        <v>676.5</v>
      </c>
    </row>
    <row r="10" s="258" customFormat="1" ht="18.95" customHeight="1" spans="1:44">
      <c r="A10" s="274"/>
      <c r="B10" s="274"/>
      <c r="C10" s="274"/>
      <c r="D10" s="209"/>
      <c r="E10" s="209"/>
      <c r="F10" s="209">
        <v>0</v>
      </c>
      <c r="G10" s="209">
        <v>73.5</v>
      </c>
      <c r="H10" s="209"/>
      <c r="I10" s="209">
        <v>7</v>
      </c>
      <c r="J10" s="209">
        <v>10</v>
      </c>
      <c r="K10" s="209">
        <v>6</v>
      </c>
      <c r="L10" s="209"/>
      <c r="M10" s="209">
        <v>12</v>
      </c>
      <c r="N10" s="209">
        <v>39</v>
      </c>
      <c r="O10" s="209"/>
      <c r="P10" s="209"/>
      <c r="Q10" s="209">
        <v>9</v>
      </c>
      <c r="R10" s="282"/>
      <c r="S10" s="209">
        <v>223</v>
      </c>
      <c r="T10" s="209">
        <v>56</v>
      </c>
      <c r="U10" s="279">
        <v>15</v>
      </c>
      <c r="V10" s="280">
        <v>16</v>
      </c>
      <c r="W10" s="281" t="s">
        <v>51</v>
      </c>
      <c r="X10" s="281" t="s">
        <v>51</v>
      </c>
      <c r="Y10" s="289">
        <v>32</v>
      </c>
      <c r="Z10" s="281" t="s">
        <v>51</v>
      </c>
      <c r="AA10" s="281" t="s">
        <v>51</v>
      </c>
      <c r="AB10" s="281" t="s">
        <v>51</v>
      </c>
      <c r="AC10" s="281" t="s">
        <v>51</v>
      </c>
      <c r="AD10" s="281" t="s">
        <v>51</v>
      </c>
      <c r="AE10" s="281" t="s">
        <v>51</v>
      </c>
      <c r="AF10" s="281" t="s">
        <v>51</v>
      </c>
      <c r="AG10" s="281" t="s">
        <v>51</v>
      </c>
      <c r="AH10" s="281" t="s">
        <v>51</v>
      </c>
      <c r="AI10" s="281" t="s">
        <v>51</v>
      </c>
      <c r="AJ10" s="281">
        <v>16</v>
      </c>
      <c r="AK10" s="281" t="s">
        <v>51</v>
      </c>
      <c r="AL10" s="281" t="s">
        <v>51</v>
      </c>
      <c r="AM10" s="289" t="s">
        <v>51</v>
      </c>
      <c r="AN10" s="289" t="s">
        <v>51</v>
      </c>
      <c r="AO10" s="281" t="s">
        <v>51</v>
      </c>
      <c r="AP10" s="281" t="s">
        <v>51</v>
      </c>
      <c r="AQ10" s="298"/>
      <c r="AR10" s="300"/>
    </row>
    <row r="11" s="258" customFormat="1" ht="18.95" customHeight="1" spans="1:44">
      <c r="A11" s="275"/>
      <c r="B11" s="275"/>
      <c r="C11" s="275"/>
      <c r="D11" s="214">
        <f t="shared" ref="D11:Q11" si="24">SUM(D9:D10)</f>
        <v>0</v>
      </c>
      <c r="E11" s="214">
        <f t="shared" si="24"/>
        <v>0</v>
      </c>
      <c r="F11" s="214">
        <f t="shared" si="24"/>
        <v>6</v>
      </c>
      <c r="G11" s="214">
        <f t="shared" si="24"/>
        <v>85.5</v>
      </c>
      <c r="H11" s="214">
        <f t="shared" si="24"/>
        <v>0</v>
      </c>
      <c r="I11" s="214">
        <f t="shared" si="24"/>
        <v>13</v>
      </c>
      <c r="J11" s="214">
        <f t="shared" si="24"/>
        <v>16</v>
      </c>
      <c r="K11" s="214">
        <f t="shared" si="24"/>
        <v>18</v>
      </c>
      <c r="L11" s="214">
        <f t="shared" si="24"/>
        <v>0</v>
      </c>
      <c r="M11" s="214">
        <f t="shared" si="24"/>
        <v>24</v>
      </c>
      <c r="N11" s="214">
        <f t="shared" si="24"/>
        <v>51</v>
      </c>
      <c r="O11" s="214">
        <f t="shared" si="24"/>
        <v>0</v>
      </c>
      <c r="P11" s="214">
        <f t="shared" si="24"/>
        <v>0</v>
      </c>
      <c r="Q11" s="214">
        <f t="shared" si="24"/>
        <v>21</v>
      </c>
      <c r="R11" s="283"/>
      <c r="S11" s="214">
        <f>SUM(S9:S10)</f>
        <v>235</v>
      </c>
      <c r="T11" s="214">
        <f>SUM(T9:T10)</f>
        <v>68</v>
      </c>
      <c r="U11" s="284">
        <f t="shared" ref="U11:V11" si="25">SUM(U9:U10)</f>
        <v>27</v>
      </c>
      <c r="V11" s="285">
        <f t="shared" si="25"/>
        <v>24</v>
      </c>
      <c r="W11" s="285">
        <f t="shared" ref="W11" si="26">SUM(W9:W10)</f>
        <v>0</v>
      </c>
      <c r="X11" s="285">
        <f t="shared" ref="X11" si="27">SUM(X9:X10)</f>
        <v>0</v>
      </c>
      <c r="Y11" s="285">
        <f t="shared" ref="Y11" si="28">SUM(Y9:Y10)</f>
        <v>66</v>
      </c>
      <c r="Z11" s="285">
        <f t="shared" ref="Z11" si="29">SUM(Z9:Z10)</f>
        <v>0</v>
      </c>
      <c r="AA11" s="285">
        <f t="shared" ref="AA11" si="30">SUM(AA9:AA10)</f>
        <v>0</v>
      </c>
      <c r="AB11" s="285">
        <f t="shared" ref="AB11" si="31">SUM(AB9:AB10)</f>
        <v>0</v>
      </c>
      <c r="AC11" s="285">
        <f t="shared" ref="AC11" si="32">SUM(AC9:AC10)</f>
        <v>0</v>
      </c>
      <c r="AD11" s="285">
        <f t="shared" ref="AD11" si="33">SUM(AD9:AD10)</f>
        <v>0</v>
      </c>
      <c r="AE11" s="285">
        <f t="shared" ref="AE11" si="34">SUM(AE9:AE10)</f>
        <v>0</v>
      </c>
      <c r="AF11" s="285">
        <f t="shared" ref="AF11" si="35">SUM(AF9:AF10)</f>
        <v>0</v>
      </c>
      <c r="AG11" s="285">
        <f t="shared" ref="AG11" si="36">SUM(AG9:AG10)</f>
        <v>0</v>
      </c>
      <c r="AH11" s="285">
        <f t="shared" ref="AH11" si="37">SUM(AH9:AH10)</f>
        <v>0</v>
      </c>
      <c r="AI11" s="285">
        <f t="shared" ref="AI11" si="38">SUM(AI9:AI10)</f>
        <v>0</v>
      </c>
      <c r="AJ11" s="285">
        <f t="shared" ref="AJ11" si="39">SUM(AJ9:AJ10)</f>
        <v>28</v>
      </c>
      <c r="AK11" s="285">
        <f t="shared" ref="AK11" si="40">SUM(AK9:AK10)</f>
        <v>0</v>
      </c>
      <c r="AL11" s="285">
        <f t="shared" ref="AL11" si="41">SUM(AL9:AL10)</f>
        <v>0</v>
      </c>
      <c r="AM11" s="285">
        <f t="shared" ref="AM11" si="42">SUM(AM9:AM10)</f>
        <v>0</v>
      </c>
      <c r="AN11" s="285">
        <f t="shared" ref="AN11" si="43">SUM(AN9:AN10)</f>
        <v>0</v>
      </c>
      <c r="AO11" s="285">
        <f t="shared" ref="AO11" si="44">SUM(AO9:AO10)</f>
        <v>0</v>
      </c>
      <c r="AP11" s="285">
        <f t="shared" ref="AP11" si="45">SUM(AP9:AP10)</f>
        <v>0</v>
      </c>
      <c r="AQ11" s="301"/>
      <c r="AR11" s="302"/>
    </row>
    <row r="12" ht="18.95" customHeight="1" spans="1:44">
      <c r="A12" s="273" t="s">
        <v>192</v>
      </c>
      <c r="B12" s="273"/>
      <c r="C12" s="273"/>
      <c r="D12" s="209"/>
      <c r="E12" s="209"/>
      <c r="F12" s="209"/>
      <c r="G12" s="231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78">
        <f>SUM(LARGE(D14:Q14,{1,2,3,4,5,6,7}))</f>
        <v>0</v>
      </c>
      <c r="S12" s="209">
        <v>12</v>
      </c>
      <c r="T12" s="209"/>
      <c r="U12" s="279"/>
      <c r="V12" s="280" t="s">
        <v>51</v>
      </c>
      <c r="W12" s="281" t="s">
        <v>51</v>
      </c>
      <c r="X12" s="281" t="s">
        <v>51</v>
      </c>
      <c r="Y12" s="289" t="s">
        <v>51</v>
      </c>
      <c r="Z12" s="281" t="s">
        <v>51</v>
      </c>
      <c r="AA12" s="281" t="s">
        <v>51</v>
      </c>
      <c r="AB12" s="281" t="s">
        <v>51</v>
      </c>
      <c r="AC12" s="281" t="s">
        <v>51</v>
      </c>
      <c r="AD12" s="281" t="s">
        <v>51</v>
      </c>
      <c r="AE12" s="281" t="s">
        <v>51</v>
      </c>
      <c r="AF12" s="281" t="s">
        <v>51</v>
      </c>
      <c r="AG12" s="281" t="s">
        <v>51</v>
      </c>
      <c r="AH12" s="281" t="s">
        <v>51</v>
      </c>
      <c r="AI12" s="281" t="s">
        <v>51</v>
      </c>
      <c r="AJ12" s="281" t="s">
        <v>51</v>
      </c>
      <c r="AK12" s="281" t="s">
        <v>51</v>
      </c>
      <c r="AL12" s="281" t="s">
        <v>51</v>
      </c>
      <c r="AM12" s="289" t="s">
        <v>51</v>
      </c>
      <c r="AN12" s="289" t="s">
        <v>51</v>
      </c>
      <c r="AO12" s="281" t="s">
        <v>51</v>
      </c>
      <c r="AP12" s="281" t="s">
        <v>51</v>
      </c>
      <c r="AQ12" s="298">
        <f>SUM(V14:AP14)</f>
        <v>0</v>
      </c>
      <c r="AR12" s="299">
        <f>SUM(AQ12,S14:U14,R12,B12:C14)</f>
        <v>26</v>
      </c>
    </row>
    <row r="13" s="258" customFormat="1" ht="16.5" customHeight="1" spans="1:44">
      <c r="A13" s="274"/>
      <c r="B13" s="274"/>
      <c r="C13" s="274"/>
      <c r="D13" s="221"/>
      <c r="E13" s="221"/>
      <c r="F13" s="221"/>
      <c r="G13" s="209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82"/>
      <c r="S13" s="209">
        <v>14</v>
      </c>
      <c r="T13" s="209"/>
      <c r="U13" s="279"/>
      <c r="V13" s="280" t="s">
        <v>51</v>
      </c>
      <c r="W13" s="281" t="s">
        <v>51</v>
      </c>
      <c r="X13" s="281" t="s">
        <v>51</v>
      </c>
      <c r="Y13" s="289" t="s">
        <v>51</v>
      </c>
      <c r="Z13" s="281" t="s">
        <v>51</v>
      </c>
      <c r="AA13" s="281" t="s">
        <v>51</v>
      </c>
      <c r="AB13" s="281" t="s">
        <v>51</v>
      </c>
      <c r="AC13" s="281" t="s">
        <v>51</v>
      </c>
      <c r="AD13" s="281" t="s">
        <v>51</v>
      </c>
      <c r="AE13" s="281" t="s">
        <v>51</v>
      </c>
      <c r="AF13" s="281" t="s">
        <v>51</v>
      </c>
      <c r="AG13" s="281" t="s">
        <v>51</v>
      </c>
      <c r="AH13" s="281" t="s">
        <v>51</v>
      </c>
      <c r="AI13" s="281" t="s">
        <v>51</v>
      </c>
      <c r="AJ13" s="281" t="s">
        <v>51</v>
      </c>
      <c r="AK13" s="281" t="s">
        <v>51</v>
      </c>
      <c r="AL13" s="281" t="s">
        <v>51</v>
      </c>
      <c r="AM13" s="289" t="s">
        <v>51</v>
      </c>
      <c r="AN13" s="289" t="s">
        <v>51</v>
      </c>
      <c r="AO13" s="281" t="s">
        <v>51</v>
      </c>
      <c r="AP13" s="281" t="s">
        <v>51</v>
      </c>
      <c r="AQ13" s="298"/>
      <c r="AR13" s="300"/>
    </row>
    <row r="14" s="258" customFormat="1" ht="16.5" customHeight="1" spans="1:44">
      <c r="A14" s="275"/>
      <c r="B14" s="275"/>
      <c r="C14" s="275"/>
      <c r="D14" s="214">
        <f t="shared" ref="D14:Q14" si="46">SUM(D12:D13)</f>
        <v>0</v>
      </c>
      <c r="E14" s="214">
        <f t="shared" si="46"/>
        <v>0</v>
      </c>
      <c r="F14" s="214">
        <f t="shared" si="46"/>
        <v>0</v>
      </c>
      <c r="G14" s="214">
        <f t="shared" si="46"/>
        <v>0</v>
      </c>
      <c r="H14" s="214">
        <f t="shared" si="46"/>
        <v>0</v>
      </c>
      <c r="I14" s="214">
        <f t="shared" si="46"/>
        <v>0</v>
      </c>
      <c r="J14" s="214">
        <f t="shared" si="46"/>
        <v>0</v>
      </c>
      <c r="K14" s="214">
        <f t="shared" si="46"/>
        <v>0</v>
      </c>
      <c r="L14" s="214">
        <f t="shared" si="46"/>
        <v>0</v>
      </c>
      <c r="M14" s="214">
        <f t="shared" si="46"/>
        <v>0</v>
      </c>
      <c r="N14" s="214">
        <f t="shared" si="46"/>
        <v>0</v>
      </c>
      <c r="O14" s="214">
        <f t="shared" si="46"/>
        <v>0</v>
      </c>
      <c r="P14" s="214">
        <f t="shared" si="46"/>
        <v>0</v>
      </c>
      <c r="Q14" s="214">
        <f t="shared" si="46"/>
        <v>0</v>
      </c>
      <c r="R14" s="283"/>
      <c r="S14" s="214">
        <f>SUM(S12:S13)</f>
        <v>26</v>
      </c>
      <c r="T14" s="214">
        <f t="shared" ref="S14:T14" si="47">SUM(T12:T13)</f>
        <v>0</v>
      </c>
      <c r="U14" s="284">
        <f t="shared" ref="U14:V14" si="48">SUM(U12:U13)</f>
        <v>0</v>
      </c>
      <c r="V14" s="285">
        <f t="shared" si="48"/>
        <v>0</v>
      </c>
      <c r="W14" s="285">
        <f t="shared" ref="W14" si="49">SUM(W12:W13)</f>
        <v>0</v>
      </c>
      <c r="X14" s="285">
        <f t="shared" ref="X14" si="50">SUM(X12:X13)</f>
        <v>0</v>
      </c>
      <c r="Y14" s="285">
        <f t="shared" ref="Y14" si="51">SUM(Y12:Y13)</f>
        <v>0</v>
      </c>
      <c r="Z14" s="285">
        <f t="shared" ref="Z14" si="52">SUM(Z12:Z13)</f>
        <v>0</v>
      </c>
      <c r="AA14" s="285">
        <f t="shared" ref="AA14" si="53">SUM(AA12:AA13)</f>
        <v>0</v>
      </c>
      <c r="AB14" s="285">
        <f t="shared" ref="AB14" si="54">SUM(AB12:AB13)</f>
        <v>0</v>
      </c>
      <c r="AC14" s="285">
        <f t="shared" ref="AC14" si="55">SUM(AC12:AC13)</f>
        <v>0</v>
      </c>
      <c r="AD14" s="285">
        <f t="shared" ref="AD14" si="56">SUM(AD12:AD13)</f>
        <v>0</v>
      </c>
      <c r="AE14" s="285">
        <f t="shared" ref="AE14" si="57">SUM(AE12:AE13)</f>
        <v>0</v>
      </c>
      <c r="AF14" s="285">
        <f t="shared" ref="AF14" si="58">SUM(AF12:AF13)</f>
        <v>0</v>
      </c>
      <c r="AG14" s="285">
        <f t="shared" ref="AG14" si="59">SUM(AG12:AG13)</f>
        <v>0</v>
      </c>
      <c r="AH14" s="285">
        <f t="shared" ref="AH14" si="60">SUM(AH12:AH13)</f>
        <v>0</v>
      </c>
      <c r="AI14" s="285">
        <f t="shared" ref="AI14" si="61">SUM(AI12:AI13)</f>
        <v>0</v>
      </c>
      <c r="AJ14" s="285">
        <f t="shared" ref="AJ14" si="62">SUM(AJ12:AJ13)</f>
        <v>0</v>
      </c>
      <c r="AK14" s="285">
        <f t="shared" ref="AK14" si="63">SUM(AK12:AK13)</f>
        <v>0</v>
      </c>
      <c r="AL14" s="285">
        <f t="shared" ref="AL14" si="64">SUM(AL12:AL13)</f>
        <v>0</v>
      </c>
      <c r="AM14" s="285">
        <f t="shared" ref="AM14" si="65">SUM(AM12:AM13)</f>
        <v>0</v>
      </c>
      <c r="AN14" s="285">
        <f t="shared" ref="AN14" si="66">SUM(AN12:AN13)</f>
        <v>0</v>
      </c>
      <c r="AO14" s="285">
        <f t="shared" ref="AO14" si="67">SUM(AO12:AO13)</f>
        <v>0</v>
      </c>
      <c r="AP14" s="285">
        <f t="shared" ref="AP14" si="68">SUM(AP12:AP13)</f>
        <v>0</v>
      </c>
      <c r="AQ14" s="301"/>
      <c r="AR14" s="302"/>
    </row>
    <row r="15" ht="18.95" customHeight="1" spans="1:44">
      <c r="A15" s="273" t="s">
        <v>193</v>
      </c>
      <c r="B15" s="273"/>
      <c r="C15" s="273"/>
      <c r="D15" s="209">
        <v>6</v>
      </c>
      <c r="E15" s="209"/>
      <c r="F15" s="209">
        <v>6</v>
      </c>
      <c r="G15" s="231">
        <v>12</v>
      </c>
      <c r="H15" s="209"/>
      <c r="I15" s="209">
        <v>12</v>
      </c>
      <c r="J15" s="209">
        <v>12</v>
      </c>
      <c r="K15" s="209">
        <v>12</v>
      </c>
      <c r="L15" s="209">
        <v>6</v>
      </c>
      <c r="M15" s="209"/>
      <c r="N15" s="209">
        <v>12</v>
      </c>
      <c r="O15" s="209"/>
      <c r="P15" s="209">
        <v>12</v>
      </c>
      <c r="Q15" s="209"/>
      <c r="R15" s="278">
        <f>SUM(LARGE(D17:Q17,{1,2,3,4,5,6,7}))</f>
        <v>275.5</v>
      </c>
      <c r="S15" s="209">
        <v>12</v>
      </c>
      <c r="T15" s="209">
        <v>12</v>
      </c>
      <c r="U15" s="279">
        <v>12</v>
      </c>
      <c r="V15" s="280">
        <v>4</v>
      </c>
      <c r="W15" s="281" t="s">
        <v>51</v>
      </c>
      <c r="X15" s="281" t="s">
        <v>51</v>
      </c>
      <c r="Y15" s="289">
        <v>24</v>
      </c>
      <c r="Z15" s="281" t="s">
        <v>51</v>
      </c>
      <c r="AA15" s="281" t="s">
        <v>51</v>
      </c>
      <c r="AB15" s="281" t="s">
        <v>51</v>
      </c>
      <c r="AC15" s="281" t="s">
        <v>51</v>
      </c>
      <c r="AD15" s="281" t="s">
        <v>51</v>
      </c>
      <c r="AE15" s="281" t="s">
        <v>51</v>
      </c>
      <c r="AF15" s="281" t="s">
        <v>51</v>
      </c>
      <c r="AG15" s="281" t="s">
        <v>51</v>
      </c>
      <c r="AH15" s="281" t="s">
        <v>51</v>
      </c>
      <c r="AI15" s="281">
        <v>56</v>
      </c>
      <c r="AJ15" s="281">
        <v>18</v>
      </c>
      <c r="AK15" s="281" t="s">
        <v>51</v>
      </c>
      <c r="AL15" s="281" t="s">
        <v>51</v>
      </c>
      <c r="AM15" s="289" t="s">
        <v>51</v>
      </c>
      <c r="AN15" s="289" t="s">
        <v>51</v>
      </c>
      <c r="AO15" s="281" t="s">
        <v>51</v>
      </c>
      <c r="AP15" s="281" t="s">
        <v>51</v>
      </c>
      <c r="AQ15" s="298">
        <f t="shared" ref="AQ15:AQ78" si="69">SUM(V17:AP17)</f>
        <v>214</v>
      </c>
      <c r="AR15" s="299">
        <f>SUM(AQ15,S17:U17,R15,B15:C17)</f>
        <v>750.5</v>
      </c>
    </row>
    <row r="16" s="258" customFormat="1" ht="18.95" customHeight="1" spans="1:44">
      <c r="A16" s="274"/>
      <c r="B16" s="274"/>
      <c r="C16" s="274"/>
      <c r="D16" s="209">
        <v>12</v>
      </c>
      <c r="E16" s="209"/>
      <c r="F16" s="209">
        <v>9</v>
      </c>
      <c r="G16" s="209">
        <v>5.5</v>
      </c>
      <c r="H16" s="209"/>
      <c r="I16" s="209">
        <v>30</v>
      </c>
      <c r="J16" s="209">
        <v>32</v>
      </c>
      <c r="K16" s="209">
        <v>34</v>
      </c>
      <c r="L16" s="209">
        <v>5</v>
      </c>
      <c r="M16" s="209"/>
      <c r="N16" s="209">
        <v>79</v>
      </c>
      <c r="O16" s="209"/>
      <c r="P16" s="209">
        <v>5</v>
      </c>
      <c r="Q16" s="209"/>
      <c r="R16" s="282"/>
      <c r="S16" s="209">
        <f>142+68</f>
        <v>210</v>
      </c>
      <c r="T16" s="209">
        <v>10</v>
      </c>
      <c r="U16" s="279">
        <v>5</v>
      </c>
      <c r="V16" s="280">
        <v>16</v>
      </c>
      <c r="W16" s="281" t="s">
        <v>51</v>
      </c>
      <c r="X16" s="281" t="s">
        <v>51</v>
      </c>
      <c r="Y16" s="289">
        <v>32</v>
      </c>
      <c r="Z16" s="281" t="s">
        <v>51</v>
      </c>
      <c r="AA16" s="281" t="s">
        <v>51</v>
      </c>
      <c r="AB16" s="281" t="s">
        <v>51</v>
      </c>
      <c r="AC16" s="281" t="s">
        <v>51</v>
      </c>
      <c r="AD16" s="281" t="s">
        <v>51</v>
      </c>
      <c r="AE16" s="281" t="s">
        <v>51</v>
      </c>
      <c r="AF16" s="281" t="s">
        <v>51</v>
      </c>
      <c r="AG16" s="281" t="s">
        <v>51</v>
      </c>
      <c r="AH16" s="281" t="s">
        <v>51</v>
      </c>
      <c r="AI16" s="281">
        <v>32</v>
      </c>
      <c r="AJ16" s="281">
        <v>32</v>
      </c>
      <c r="AK16" s="281" t="s">
        <v>51</v>
      </c>
      <c r="AL16" s="281" t="s">
        <v>51</v>
      </c>
      <c r="AM16" s="289" t="s">
        <v>51</v>
      </c>
      <c r="AN16" s="289" t="s">
        <v>51</v>
      </c>
      <c r="AO16" s="281" t="s">
        <v>51</v>
      </c>
      <c r="AP16" s="281" t="s">
        <v>51</v>
      </c>
      <c r="AQ16" s="298"/>
      <c r="AR16" s="300"/>
    </row>
    <row r="17" s="258" customFormat="1" ht="18.95" customHeight="1" spans="1:44">
      <c r="A17" s="275"/>
      <c r="B17" s="275"/>
      <c r="C17" s="275"/>
      <c r="D17" s="214">
        <f t="shared" ref="D17:Q17" si="70">SUM(D15:D16)</f>
        <v>18</v>
      </c>
      <c r="E17" s="214">
        <f t="shared" si="70"/>
        <v>0</v>
      </c>
      <c r="F17" s="214">
        <f t="shared" si="70"/>
        <v>15</v>
      </c>
      <c r="G17" s="214">
        <f t="shared" si="70"/>
        <v>17.5</v>
      </c>
      <c r="H17" s="214">
        <f t="shared" si="70"/>
        <v>0</v>
      </c>
      <c r="I17" s="214">
        <f t="shared" si="70"/>
        <v>42</v>
      </c>
      <c r="J17" s="214">
        <f t="shared" si="70"/>
        <v>44</v>
      </c>
      <c r="K17" s="214">
        <f t="shared" si="70"/>
        <v>46</v>
      </c>
      <c r="L17" s="214">
        <f t="shared" si="70"/>
        <v>11</v>
      </c>
      <c r="M17" s="214">
        <f t="shared" si="70"/>
        <v>0</v>
      </c>
      <c r="N17" s="214">
        <f t="shared" si="70"/>
        <v>91</v>
      </c>
      <c r="O17" s="214">
        <f t="shared" si="70"/>
        <v>0</v>
      </c>
      <c r="P17" s="214">
        <f t="shared" si="70"/>
        <v>17</v>
      </c>
      <c r="Q17" s="214">
        <f t="shared" si="70"/>
        <v>0</v>
      </c>
      <c r="R17" s="283"/>
      <c r="S17" s="214">
        <f>SUM(S15:S16)</f>
        <v>222</v>
      </c>
      <c r="T17" s="214">
        <f>SUM(T15:T16)</f>
        <v>22</v>
      </c>
      <c r="U17" s="284">
        <f t="shared" ref="U17:V17" si="71">SUM(U15:U16)</f>
        <v>17</v>
      </c>
      <c r="V17" s="285">
        <f t="shared" si="71"/>
        <v>20</v>
      </c>
      <c r="W17" s="285">
        <f t="shared" ref="W17" si="72">SUM(W15:W16)</f>
        <v>0</v>
      </c>
      <c r="X17" s="285">
        <f t="shared" ref="X17" si="73">SUM(X15:X16)</f>
        <v>0</v>
      </c>
      <c r="Y17" s="285">
        <f t="shared" ref="Y17" si="74">SUM(Y15:Y16)</f>
        <v>56</v>
      </c>
      <c r="Z17" s="285">
        <f t="shared" ref="Z17" si="75">SUM(Z15:Z16)</f>
        <v>0</v>
      </c>
      <c r="AA17" s="285">
        <f t="shared" ref="AA17" si="76">SUM(AA15:AA16)</f>
        <v>0</v>
      </c>
      <c r="AB17" s="285">
        <f t="shared" ref="AB17" si="77">SUM(AB15:AB16)</f>
        <v>0</v>
      </c>
      <c r="AC17" s="285">
        <f t="shared" ref="AC17" si="78">SUM(AC15:AC16)</f>
        <v>0</v>
      </c>
      <c r="AD17" s="285">
        <f t="shared" ref="AD17" si="79">SUM(AD15:AD16)</f>
        <v>0</v>
      </c>
      <c r="AE17" s="285">
        <f t="shared" ref="AE17" si="80">SUM(AE15:AE16)</f>
        <v>0</v>
      </c>
      <c r="AF17" s="285">
        <f t="shared" ref="AF17" si="81">SUM(AF15:AF16)</f>
        <v>0</v>
      </c>
      <c r="AG17" s="285">
        <f t="shared" ref="AG17" si="82">SUM(AG15:AG16)</f>
        <v>0</v>
      </c>
      <c r="AH17" s="285">
        <f t="shared" ref="AH17" si="83">SUM(AH15:AH16)</f>
        <v>0</v>
      </c>
      <c r="AI17" s="285">
        <f t="shared" ref="AI17" si="84">SUM(AI15:AI16)</f>
        <v>88</v>
      </c>
      <c r="AJ17" s="285">
        <f t="shared" ref="AJ17" si="85">SUM(AJ15:AJ16)</f>
        <v>50</v>
      </c>
      <c r="AK17" s="285">
        <f t="shared" ref="AK17" si="86">SUM(AK15:AK16)</f>
        <v>0</v>
      </c>
      <c r="AL17" s="285">
        <f t="shared" ref="AL17" si="87">SUM(AL15:AL16)</f>
        <v>0</v>
      </c>
      <c r="AM17" s="285">
        <f t="shared" ref="AM17" si="88">SUM(AM15:AM16)</f>
        <v>0</v>
      </c>
      <c r="AN17" s="285">
        <f t="shared" ref="AN17" si="89">SUM(AN15:AN16)</f>
        <v>0</v>
      </c>
      <c r="AO17" s="285">
        <f t="shared" ref="AO17" si="90">SUM(AO15:AO16)</f>
        <v>0</v>
      </c>
      <c r="AP17" s="285">
        <f t="shared" ref="AP17" si="91">SUM(AP15:AP16)</f>
        <v>0</v>
      </c>
      <c r="AQ17" s="301"/>
      <c r="AR17" s="302"/>
    </row>
    <row r="18" ht="19.5" customHeight="1" spans="1:44">
      <c r="A18" s="273" t="s">
        <v>120</v>
      </c>
      <c r="B18" s="273"/>
      <c r="C18" s="273"/>
      <c r="D18" s="209"/>
      <c r="E18" s="209"/>
      <c r="F18" s="209"/>
      <c r="G18" s="231">
        <v>6</v>
      </c>
      <c r="H18" s="209"/>
      <c r="I18" s="209">
        <v>6</v>
      </c>
      <c r="J18" s="209"/>
      <c r="K18" s="209"/>
      <c r="L18" s="209">
        <v>6</v>
      </c>
      <c r="M18" s="209"/>
      <c r="N18" s="209">
        <v>12</v>
      </c>
      <c r="O18" s="209"/>
      <c r="P18" s="209">
        <v>6</v>
      </c>
      <c r="Q18" s="209"/>
      <c r="R18" s="278">
        <f>SUM(LARGE(D20:Q20,{1,2,3,4,5,6,7}))</f>
        <v>166</v>
      </c>
      <c r="S18" s="209">
        <v>12</v>
      </c>
      <c r="T18" s="209"/>
      <c r="U18" s="279">
        <v>12</v>
      </c>
      <c r="V18" s="280" t="s">
        <v>51</v>
      </c>
      <c r="W18" s="281" t="s">
        <v>51</v>
      </c>
      <c r="X18" s="281" t="s">
        <v>51</v>
      </c>
      <c r="Y18" s="289">
        <v>47</v>
      </c>
      <c r="Z18" s="281" t="s">
        <v>51</v>
      </c>
      <c r="AA18" s="281" t="s">
        <v>51</v>
      </c>
      <c r="AB18" s="281" t="s">
        <v>51</v>
      </c>
      <c r="AC18" s="281" t="s">
        <v>51</v>
      </c>
      <c r="AD18" s="281" t="s">
        <v>51</v>
      </c>
      <c r="AE18" s="281">
        <v>40</v>
      </c>
      <c r="AF18" s="281">
        <v>8</v>
      </c>
      <c r="AG18" s="281" t="s">
        <v>51</v>
      </c>
      <c r="AH18" s="281" t="s">
        <v>51</v>
      </c>
      <c r="AI18" s="281" t="s">
        <v>51</v>
      </c>
      <c r="AJ18" s="281" t="s">
        <v>51</v>
      </c>
      <c r="AK18" s="281" t="s">
        <v>51</v>
      </c>
      <c r="AL18" s="281">
        <v>1.5</v>
      </c>
      <c r="AM18" s="289" t="s">
        <v>51</v>
      </c>
      <c r="AN18" s="289" t="s">
        <v>51</v>
      </c>
      <c r="AO18" s="281" t="s">
        <v>51</v>
      </c>
      <c r="AP18" s="281" t="s">
        <v>51</v>
      </c>
      <c r="AQ18" s="298">
        <f>SUM(V20:AP20)</f>
        <v>178.5</v>
      </c>
      <c r="AR18" s="299">
        <f>SUM(AQ18,S20:U20,R18,B18:C20)</f>
        <v>383.5</v>
      </c>
    </row>
    <row r="19" s="258" customFormat="1" ht="19.5" customHeight="1" spans="1:44">
      <c r="A19" s="274"/>
      <c r="B19" s="274"/>
      <c r="C19" s="274"/>
      <c r="D19" s="209"/>
      <c r="E19" s="209"/>
      <c r="F19" s="209"/>
      <c r="G19" s="209">
        <v>24</v>
      </c>
      <c r="H19" s="209"/>
      <c r="I19" s="209">
        <v>9</v>
      </c>
      <c r="J19" s="209"/>
      <c r="K19" s="209"/>
      <c r="L19" s="209">
        <v>14</v>
      </c>
      <c r="M19" s="209"/>
      <c r="N19" s="209">
        <v>83</v>
      </c>
      <c r="O19" s="209"/>
      <c r="P19" s="209"/>
      <c r="Q19" s="209"/>
      <c r="R19" s="282"/>
      <c r="S19" s="209">
        <v>10</v>
      </c>
      <c r="T19" s="209"/>
      <c r="U19" s="279">
        <v>5</v>
      </c>
      <c r="V19" s="280" t="s">
        <v>51</v>
      </c>
      <c r="W19" s="281" t="s">
        <v>51</v>
      </c>
      <c r="X19" s="281" t="s">
        <v>51</v>
      </c>
      <c r="Y19" s="289">
        <v>52</v>
      </c>
      <c r="Z19" s="281" t="s">
        <v>51</v>
      </c>
      <c r="AA19" s="281" t="s">
        <v>51</v>
      </c>
      <c r="AB19" s="281" t="s">
        <v>51</v>
      </c>
      <c r="AC19" s="281" t="s">
        <v>51</v>
      </c>
      <c r="AD19" s="281" t="s">
        <v>51</v>
      </c>
      <c r="AE19" s="281">
        <v>8</v>
      </c>
      <c r="AF19" s="281">
        <v>6</v>
      </c>
      <c r="AG19" s="281" t="s">
        <v>51</v>
      </c>
      <c r="AH19" s="281" t="s">
        <v>51</v>
      </c>
      <c r="AI19" s="281" t="s">
        <v>51</v>
      </c>
      <c r="AJ19" s="281" t="s">
        <v>51</v>
      </c>
      <c r="AK19" s="281" t="s">
        <v>51</v>
      </c>
      <c r="AL19" s="281">
        <v>16</v>
      </c>
      <c r="AM19" s="289" t="s">
        <v>51</v>
      </c>
      <c r="AN19" s="289" t="s">
        <v>51</v>
      </c>
      <c r="AO19" s="281" t="s">
        <v>51</v>
      </c>
      <c r="AP19" s="281" t="s">
        <v>51</v>
      </c>
      <c r="AQ19" s="298"/>
      <c r="AR19" s="300"/>
    </row>
    <row r="20" s="258" customFormat="1" ht="19.5" customHeight="1" spans="1:44">
      <c r="A20" s="275"/>
      <c r="B20" s="275"/>
      <c r="C20" s="275"/>
      <c r="D20" s="214">
        <f t="shared" ref="D20:Q20" si="92">SUM(D18:D19)</f>
        <v>0</v>
      </c>
      <c r="E20" s="214">
        <f t="shared" si="92"/>
        <v>0</v>
      </c>
      <c r="F20" s="214">
        <f t="shared" si="92"/>
        <v>0</v>
      </c>
      <c r="G20" s="214">
        <f t="shared" si="92"/>
        <v>30</v>
      </c>
      <c r="H20" s="214">
        <f t="shared" si="92"/>
        <v>0</v>
      </c>
      <c r="I20" s="214">
        <f t="shared" si="92"/>
        <v>15</v>
      </c>
      <c r="J20" s="214">
        <f t="shared" si="92"/>
        <v>0</v>
      </c>
      <c r="K20" s="214">
        <f t="shared" si="92"/>
        <v>0</v>
      </c>
      <c r="L20" s="214">
        <f t="shared" si="92"/>
        <v>20</v>
      </c>
      <c r="M20" s="214">
        <f t="shared" si="92"/>
        <v>0</v>
      </c>
      <c r="N20" s="214">
        <f t="shared" si="92"/>
        <v>95</v>
      </c>
      <c r="O20" s="214">
        <f t="shared" si="92"/>
        <v>0</v>
      </c>
      <c r="P20" s="214">
        <f t="shared" si="92"/>
        <v>6</v>
      </c>
      <c r="Q20" s="214">
        <f t="shared" si="92"/>
        <v>0</v>
      </c>
      <c r="R20" s="283"/>
      <c r="S20" s="214">
        <f>SUM(S18:S19)</f>
        <v>22</v>
      </c>
      <c r="T20" s="214">
        <f>SUM(T18:T19)</f>
        <v>0</v>
      </c>
      <c r="U20" s="284">
        <f t="shared" ref="U20:V20" si="93">SUM(U18:U19)</f>
        <v>17</v>
      </c>
      <c r="V20" s="285">
        <f t="shared" si="93"/>
        <v>0</v>
      </c>
      <c r="W20" s="285">
        <f t="shared" ref="W20" si="94">SUM(W18:W19)</f>
        <v>0</v>
      </c>
      <c r="X20" s="285">
        <f t="shared" ref="X20" si="95">SUM(X18:X19)</f>
        <v>0</v>
      </c>
      <c r="Y20" s="285">
        <f t="shared" ref="Y20" si="96">SUM(Y18:Y19)</f>
        <v>99</v>
      </c>
      <c r="Z20" s="285">
        <f t="shared" ref="Z20" si="97">SUM(Z18:Z19)</f>
        <v>0</v>
      </c>
      <c r="AA20" s="285">
        <f t="shared" ref="AA20" si="98">SUM(AA18:AA19)</f>
        <v>0</v>
      </c>
      <c r="AB20" s="285">
        <f t="shared" ref="AB20" si="99">SUM(AB18:AB19)</f>
        <v>0</v>
      </c>
      <c r="AC20" s="285">
        <f t="shared" ref="AC20" si="100">SUM(AC18:AC19)</f>
        <v>0</v>
      </c>
      <c r="AD20" s="285">
        <f t="shared" ref="AD20" si="101">SUM(AD18:AD19)</f>
        <v>0</v>
      </c>
      <c r="AE20" s="285">
        <f t="shared" ref="AE20" si="102">SUM(AE18:AE19)</f>
        <v>48</v>
      </c>
      <c r="AF20" s="285">
        <f t="shared" ref="AF20" si="103">SUM(AF18:AF19)</f>
        <v>14</v>
      </c>
      <c r="AG20" s="285">
        <f t="shared" ref="AG20" si="104">SUM(AG18:AG19)</f>
        <v>0</v>
      </c>
      <c r="AH20" s="285">
        <f t="shared" ref="AH20" si="105">SUM(AH18:AH19)</f>
        <v>0</v>
      </c>
      <c r="AI20" s="285">
        <f t="shared" ref="AI20" si="106">SUM(AI18:AI19)</f>
        <v>0</v>
      </c>
      <c r="AJ20" s="285">
        <f t="shared" ref="AJ20" si="107">SUM(AJ18:AJ19)</f>
        <v>0</v>
      </c>
      <c r="AK20" s="285">
        <f t="shared" ref="AK20" si="108">SUM(AK18:AK19)</f>
        <v>0</v>
      </c>
      <c r="AL20" s="285">
        <f t="shared" ref="AL20" si="109">SUM(AL18:AL19)</f>
        <v>17.5</v>
      </c>
      <c r="AM20" s="285">
        <f t="shared" ref="AM20" si="110">SUM(AM18:AM19)</f>
        <v>0</v>
      </c>
      <c r="AN20" s="285">
        <f t="shared" ref="AN20" si="111">SUM(AN18:AN19)</f>
        <v>0</v>
      </c>
      <c r="AO20" s="285">
        <f t="shared" ref="AO20" si="112">SUM(AO18:AO19)</f>
        <v>0</v>
      </c>
      <c r="AP20" s="285">
        <f t="shared" ref="AP20" si="113">SUM(AP18:AP19)</f>
        <v>0</v>
      </c>
      <c r="AQ20" s="301"/>
      <c r="AR20" s="302"/>
    </row>
    <row r="21" ht="18.95" customHeight="1" spans="1:44">
      <c r="A21" s="273" t="s">
        <v>194</v>
      </c>
      <c r="B21" s="273"/>
      <c r="C21" s="273"/>
      <c r="D21" s="209"/>
      <c r="E21" s="209"/>
      <c r="F21" s="209"/>
      <c r="G21" s="231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78">
        <f>SUM(LARGE(D23:Q23,{1,2,3,4,5,6,7}))</f>
        <v>0</v>
      </c>
      <c r="S21" s="209"/>
      <c r="T21" s="209"/>
      <c r="U21" s="279">
        <v>12</v>
      </c>
      <c r="V21" s="280" t="s">
        <v>51</v>
      </c>
      <c r="W21" s="281" t="s">
        <v>51</v>
      </c>
      <c r="X21" s="281" t="s">
        <v>51</v>
      </c>
      <c r="Y21" s="289" t="s">
        <v>51</v>
      </c>
      <c r="Z21" s="281" t="s">
        <v>51</v>
      </c>
      <c r="AA21" s="281" t="s">
        <v>51</v>
      </c>
      <c r="AB21" s="281" t="s">
        <v>51</v>
      </c>
      <c r="AC21" s="281" t="s">
        <v>51</v>
      </c>
      <c r="AD21" s="281" t="s">
        <v>51</v>
      </c>
      <c r="AE21" s="281" t="s">
        <v>51</v>
      </c>
      <c r="AF21" s="281" t="s">
        <v>51</v>
      </c>
      <c r="AG21" s="281" t="s">
        <v>51</v>
      </c>
      <c r="AH21" s="281" t="s">
        <v>51</v>
      </c>
      <c r="AI21" s="281" t="s">
        <v>51</v>
      </c>
      <c r="AJ21" s="281" t="s">
        <v>51</v>
      </c>
      <c r="AK21" s="281" t="s">
        <v>51</v>
      </c>
      <c r="AL21" s="281" t="s">
        <v>51</v>
      </c>
      <c r="AM21" s="289" t="s">
        <v>51</v>
      </c>
      <c r="AN21" s="289" t="s">
        <v>51</v>
      </c>
      <c r="AO21" s="281" t="s">
        <v>51</v>
      </c>
      <c r="AP21" s="281" t="s">
        <v>51</v>
      </c>
      <c r="AQ21" s="298">
        <f t="shared" ref="AQ15:AQ63" si="114">SUM(V23:AP23)</f>
        <v>0</v>
      </c>
      <c r="AR21" s="299">
        <f>SUM(AQ21,S23:U23,R21,B21:C23)</f>
        <v>17</v>
      </c>
    </row>
    <row r="22" s="258" customFormat="1" ht="18.95" customHeight="1" spans="1:44">
      <c r="A22" s="274"/>
      <c r="B22" s="274"/>
      <c r="C22" s="274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82"/>
      <c r="S22" s="209"/>
      <c r="T22" s="209"/>
      <c r="U22" s="279">
        <v>5</v>
      </c>
      <c r="V22" s="280" t="s">
        <v>51</v>
      </c>
      <c r="W22" s="281" t="s">
        <v>51</v>
      </c>
      <c r="X22" s="281" t="s">
        <v>51</v>
      </c>
      <c r="Y22" s="289" t="s">
        <v>51</v>
      </c>
      <c r="Z22" s="281" t="s">
        <v>51</v>
      </c>
      <c r="AA22" s="281" t="s">
        <v>51</v>
      </c>
      <c r="AB22" s="281" t="s">
        <v>51</v>
      </c>
      <c r="AC22" s="281" t="s">
        <v>51</v>
      </c>
      <c r="AD22" s="281" t="s">
        <v>51</v>
      </c>
      <c r="AE22" s="281" t="s">
        <v>51</v>
      </c>
      <c r="AF22" s="281" t="s">
        <v>51</v>
      </c>
      <c r="AG22" s="281" t="s">
        <v>51</v>
      </c>
      <c r="AH22" s="281" t="s">
        <v>51</v>
      </c>
      <c r="AI22" s="281" t="s">
        <v>51</v>
      </c>
      <c r="AJ22" s="281" t="s">
        <v>51</v>
      </c>
      <c r="AK22" s="281" t="s">
        <v>51</v>
      </c>
      <c r="AL22" s="281" t="s">
        <v>51</v>
      </c>
      <c r="AM22" s="289" t="s">
        <v>51</v>
      </c>
      <c r="AN22" s="289" t="s">
        <v>51</v>
      </c>
      <c r="AO22" s="281" t="s">
        <v>51</v>
      </c>
      <c r="AP22" s="281" t="s">
        <v>51</v>
      </c>
      <c r="AQ22" s="298"/>
      <c r="AR22" s="300"/>
    </row>
    <row r="23" s="258" customFormat="1" ht="18.95" customHeight="1" spans="1:44">
      <c r="A23" s="275"/>
      <c r="B23" s="275"/>
      <c r="C23" s="275"/>
      <c r="D23" s="214">
        <f t="shared" ref="D23:Q23" si="115">SUM(D21:D22)</f>
        <v>0</v>
      </c>
      <c r="E23" s="214">
        <f t="shared" si="115"/>
        <v>0</v>
      </c>
      <c r="F23" s="214">
        <f t="shared" si="115"/>
        <v>0</v>
      </c>
      <c r="G23" s="214">
        <f t="shared" si="115"/>
        <v>0</v>
      </c>
      <c r="H23" s="214">
        <f t="shared" si="115"/>
        <v>0</v>
      </c>
      <c r="I23" s="214">
        <f t="shared" si="115"/>
        <v>0</v>
      </c>
      <c r="J23" s="214">
        <f t="shared" si="115"/>
        <v>0</v>
      </c>
      <c r="K23" s="214">
        <f t="shared" si="115"/>
        <v>0</v>
      </c>
      <c r="L23" s="214">
        <f t="shared" si="115"/>
        <v>0</v>
      </c>
      <c r="M23" s="214">
        <f t="shared" si="115"/>
        <v>0</v>
      </c>
      <c r="N23" s="214">
        <f t="shared" si="115"/>
        <v>0</v>
      </c>
      <c r="O23" s="214">
        <f t="shared" si="115"/>
        <v>0</v>
      </c>
      <c r="P23" s="214">
        <f t="shared" si="115"/>
        <v>0</v>
      </c>
      <c r="Q23" s="214">
        <f t="shared" si="115"/>
        <v>0</v>
      </c>
      <c r="R23" s="283"/>
      <c r="S23" s="214">
        <f>SUM(S21:S22)</f>
        <v>0</v>
      </c>
      <c r="T23" s="214">
        <f>SUM(T21:T22)</f>
        <v>0</v>
      </c>
      <c r="U23" s="284">
        <f t="shared" ref="U23:V23" si="116">SUM(U21:U22)</f>
        <v>17</v>
      </c>
      <c r="V23" s="285">
        <f t="shared" si="116"/>
        <v>0</v>
      </c>
      <c r="W23" s="285">
        <f t="shared" ref="W23" si="117">SUM(W21:W22)</f>
        <v>0</v>
      </c>
      <c r="X23" s="285">
        <f t="shared" ref="X23" si="118">SUM(X21:X22)</f>
        <v>0</v>
      </c>
      <c r="Y23" s="285">
        <f t="shared" ref="Y23" si="119">SUM(Y21:Y22)</f>
        <v>0</v>
      </c>
      <c r="Z23" s="285">
        <f t="shared" ref="Z23" si="120">SUM(Z21:Z22)</f>
        <v>0</v>
      </c>
      <c r="AA23" s="285">
        <f t="shared" ref="AA23" si="121">SUM(AA21:AA22)</f>
        <v>0</v>
      </c>
      <c r="AB23" s="285">
        <f t="shared" ref="AB23" si="122">SUM(AB21:AB22)</f>
        <v>0</v>
      </c>
      <c r="AC23" s="285">
        <f t="shared" ref="AC23" si="123">SUM(AC21:AC22)</f>
        <v>0</v>
      </c>
      <c r="AD23" s="285">
        <f t="shared" ref="AD23" si="124">SUM(AD21:AD22)</f>
        <v>0</v>
      </c>
      <c r="AE23" s="285">
        <f t="shared" ref="AE23" si="125">SUM(AE21:AE22)</f>
        <v>0</v>
      </c>
      <c r="AF23" s="285">
        <f t="shared" ref="AF23" si="126">SUM(AF21:AF22)</f>
        <v>0</v>
      </c>
      <c r="AG23" s="285">
        <f t="shared" ref="AG23" si="127">SUM(AG21:AG22)</f>
        <v>0</v>
      </c>
      <c r="AH23" s="285">
        <f t="shared" ref="AH23" si="128">SUM(AH21:AH22)</f>
        <v>0</v>
      </c>
      <c r="AI23" s="285">
        <f t="shared" ref="AI23" si="129">SUM(AI21:AI22)</f>
        <v>0</v>
      </c>
      <c r="AJ23" s="285">
        <f t="shared" ref="AJ23" si="130">SUM(AJ21:AJ22)</f>
        <v>0</v>
      </c>
      <c r="AK23" s="285">
        <f t="shared" ref="AK23" si="131">SUM(AK21:AK22)</f>
        <v>0</v>
      </c>
      <c r="AL23" s="285">
        <f t="shared" ref="AL23" si="132">SUM(AL21:AL22)</f>
        <v>0</v>
      </c>
      <c r="AM23" s="285">
        <f t="shared" ref="AM23" si="133">SUM(AM21:AM22)</f>
        <v>0</v>
      </c>
      <c r="AN23" s="285">
        <f t="shared" ref="AN23" si="134">SUM(AN21:AN22)</f>
        <v>0</v>
      </c>
      <c r="AO23" s="285">
        <f t="shared" ref="AO23" si="135">SUM(AO21:AO22)</f>
        <v>0</v>
      </c>
      <c r="AP23" s="285">
        <f t="shared" ref="AP23" si="136">SUM(AP21:AP22)</f>
        <v>0</v>
      </c>
      <c r="AQ23" s="301"/>
      <c r="AR23" s="302"/>
    </row>
    <row r="24" ht="21" customHeight="1" spans="1:44">
      <c r="A24" s="273" t="s">
        <v>195</v>
      </c>
      <c r="B24" s="273"/>
      <c r="C24" s="273"/>
      <c r="D24" s="209"/>
      <c r="E24" s="209"/>
      <c r="F24" s="209"/>
      <c r="G24" s="231"/>
      <c r="H24" s="209"/>
      <c r="I24" s="209"/>
      <c r="J24" s="209"/>
      <c r="K24" s="209"/>
      <c r="L24" s="209">
        <v>6</v>
      </c>
      <c r="M24" s="209"/>
      <c r="N24" s="209"/>
      <c r="O24" s="209">
        <v>6</v>
      </c>
      <c r="P24" s="209"/>
      <c r="Q24" s="209">
        <v>12</v>
      </c>
      <c r="R24" s="278">
        <f>SUM(LARGE(D26:Q26,{1,2,3,4,5,6,7}))</f>
        <v>50</v>
      </c>
      <c r="S24" s="209">
        <v>24</v>
      </c>
      <c r="T24" s="209"/>
      <c r="U24" s="279">
        <v>12</v>
      </c>
      <c r="V24" s="280" t="s">
        <v>51</v>
      </c>
      <c r="W24" s="281" t="s">
        <v>51</v>
      </c>
      <c r="X24" s="281" t="s">
        <v>51</v>
      </c>
      <c r="Y24" s="289" t="s">
        <v>51</v>
      </c>
      <c r="Z24" s="281" t="s">
        <v>51</v>
      </c>
      <c r="AA24" s="281" t="s">
        <v>51</v>
      </c>
      <c r="AB24" s="281" t="s">
        <v>51</v>
      </c>
      <c r="AC24" s="281" t="s">
        <v>51</v>
      </c>
      <c r="AD24" s="281">
        <v>44</v>
      </c>
      <c r="AE24" s="281" t="s">
        <v>51</v>
      </c>
      <c r="AF24" s="281" t="s">
        <v>51</v>
      </c>
      <c r="AG24" s="281" t="s">
        <v>51</v>
      </c>
      <c r="AH24" s="281" t="s">
        <v>51</v>
      </c>
      <c r="AI24" s="281" t="s">
        <v>51</v>
      </c>
      <c r="AJ24" s="281" t="s">
        <v>51</v>
      </c>
      <c r="AK24" s="281" t="s">
        <v>51</v>
      </c>
      <c r="AL24" s="281" t="s">
        <v>51</v>
      </c>
      <c r="AM24" s="289" t="s">
        <v>51</v>
      </c>
      <c r="AN24" s="289" t="s">
        <v>51</v>
      </c>
      <c r="AO24" s="281" t="s">
        <v>51</v>
      </c>
      <c r="AP24" s="281">
        <v>15</v>
      </c>
      <c r="AQ24" s="298">
        <f>SUM(V26:AP26)</f>
        <v>107</v>
      </c>
      <c r="AR24" s="299">
        <f>SUM(AQ24,S26:U26,R24,B24:C26)</f>
        <v>239.5</v>
      </c>
    </row>
    <row r="25" s="258" customFormat="1" ht="21" customHeight="1" spans="1:44">
      <c r="A25" s="274"/>
      <c r="B25" s="274"/>
      <c r="C25" s="274"/>
      <c r="D25" s="209"/>
      <c r="E25" s="209"/>
      <c r="F25" s="209"/>
      <c r="G25" s="209"/>
      <c r="H25" s="209"/>
      <c r="I25" s="209"/>
      <c r="J25" s="209"/>
      <c r="K25" s="209"/>
      <c r="L25" s="209">
        <v>19</v>
      </c>
      <c r="M25" s="209"/>
      <c r="N25" s="209"/>
      <c r="O25" s="209">
        <v>7</v>
      </c>
      <c r="P25" s="209"/>
      <c r="Q25" s="209"/>
      <c r="R25" s="282"/>
      <c r="S25" s="209">
        <f>8+23.5</f>
        <v>31.5</v>
      </c>
      <c r="T25" s="209"/>
      <c r="U25" s="279">
        <v>15</v>
      </c>
      <c r="V25" s="280" t="s">
        <v>51</v>
      </c>
      <c r="W25" s="281" t="s">
        <v>51</v>
      </c>
      <c r="X25" s="281" t="s">
        <v>51</v>
      </c>
      <c r="Y25" s="289" t="s">
        <v>51</v>
      </c>
      <c r="Z25" s="281" t="s">
        <v>51</v>
      </c>
      <c r="AA25" s="281" t="s">
        <v>51</v>
      </c>
      <c r="AB25" s="281" t="s">
        <v>51</v>
      </c>
      <c r="AC25" s="281" t="s">
        <v>51</v>
      </c>
      <c r="AD25" s="281">
        <v>32</v>
      </c>
      <c r="AE25" s="281" t="s">
        <v>51</v>
      </c>
      <c r="AF25" s="281" t="s">
        <v>51</v>
      </c>
      <c r="AG25" s="281" t="s">
        <v>51</v>
      </c>
      <c r="AH25" s="281" t="s">
        <v>51</v>
      </c>
      <c r="AI25" s="281" t="s">
        <v>51</v>
      </c>
      <c r="AJ25" s="281" t="s">
        <v>51</v>
      </c>
      <c r="AK25" s="281" t="s">
        <v>51</v>
      </c>
      <c r="AL25" s="281" t="s">
        <v>51</v>
      </c>
      <c r="AM25" s="289" t="s">
        <v>51</v>
      </c>
      <c r="AN25" s="289" t="s">
        <v>51</v>
      </c>
      <c r="AO25" s="281" t="s">
        <v>51</v>
      </c>
      <c r="AP25" s="281">
        <v>16</v>
      </c>
      <c r="AQ25" s="298"/>
      <c r="AR25" s="300"/>
    </row>
    <row r="26" s="258" customFormat="1" ht="21" customHeight="1" spans="1:44">
      <c r="A26" s="275"/>
      <c r="B26" s="275"/>
      <c r="C26" s="275"/>
      <c r="D26" s="214">
        <f t="shared" ref="D26:Q26" si="137">SUM(D24:D25)</f>
        <v>0</v>
      </c>
      <c r="E26" s="214">
        <f t="shared" si="137"/>
        <v>0</v>
      </c>
      <c r="F26" s="214">
        <f t="shared" si="137"/>
        <v>0</v>
      </c>
      <c r="G26" s="214">
        <f t="shared" si="137"/>
        <v>0</v>
      </c>
      <c r="H26" s="214">
        <f t="shared" si="137"/>
        <v>0</v>
      </c>
      <c r="I26" s="214">
        <f t="shared" si="137"/>
        <v>0</v>
      </c>
      <c r="J26" s="214">
        <f t="shared" si="137"/>
        <v>0</v>
      </c>
      <c r="K26" s="214">
        <f t="shared" si="137"/>
        <v>0</v>
      </c>
      <c r="L26" s="214">
        <f t="shared" si="137"/>
        <v>25</v>
      </c>
      <c r="M26" s="214">
        <f t="shared" si="137"/>
        <v>0</v>
      </c>
      <c r="N26" s="214">
        <f t="shared" si="137"/>
        <v>0</v>
      </c>
      <c r="O26" s="214">
        <f t="shared" si="137"/>
        <v>13</v>
      </c>
      <c r="P26" s="214">
        <f t="shared" si="137"/>
        <v>0</v>
      </c>
      <c r="Q26" s="214">
        <f t="shared" si="137"/>
        <v>12</v>
      </c>
      <c r="R26" s="283"/>
      <c r="S26" s="214">
        <f>SUM(S24:S25)</f>
        <v>55.5</v>
      </c>
      <c r="T26" s="214">
        <f>SUM(T24:T25)</f>
        <v>0</v>
      </c>
      <c r="U26" s="284">
        <f t="shared" ref="U26:V26" si="138">SUM(U24:U25)</f>
        <v>27</v>
      </c>
      <c r="V26" s="285">
        <f t="shared" si="138"/>
        <v>0</v>
      </c>
      <c r="W26" s="285">
        <f t="shared" ref="W26" si="139">SUM(W24:W25)</f>
        <v>0</v>
      </c>
      <c r="X26" s="285">
        <f t="shared" ref="X26" si="140">SUM(X24:X25)</f>
        <v>0</v>
      </c>
      <c r="Y26" s="285">
        <f t="shared" ref="Y26" si="141">SUM(Y24:Y25)</f>
        <v>0</v>
      </c>
      <c r="Z26" s="285">
        <f t="shared" ref="Z26" si="142">SUM(Z24:Z25)</f>
        <v>0</v>
      </c>
      <c r="AA26" s="285">
        <f t="shared" ref="AA26" si="143">SUM(AA24:AA25)</f>
        <v>0</v>
      </c>
      <c r="AB26" s="285">
        <f t="shared" ref="AB26" si="144">SUM(AB24:AB25)</f>
        <v>0</v>
      </c>
      <c r="AC26" s="285">
        <f t="shared" ref="AC26" si="145">SUM(AC24:AC25)</f>
        <v>0</v>
      </c>
      <c r="AD26" s="285">
        <f t="shared" ref="AD26" si="146">SUM(AD24:AD25)</f>
        <v>76</v>
      </c>
      <c r="AE26" s="285">
        <f t="shared" ref="AE26" si="147">SUM(AE24:AE25)</f>
        <v>0</v>
      </c>
      <c r="AF26" s="285">
        <f t="shared" ref="AF26" si="148">SUM(AF24:AF25)</f>
        <v>0</v>
      </c>
      <c r="AG26" s="285">
        <f t="shared" ref="AG26" si="149">SUM(AG24:AG25)</f>
        <v>0</v>
      </c>
      <c r="AH26" s="285">
        <f t="shared" ref="AH26" si="150">SUM(AH24:AH25)</f>
        <v>0</v>
      </c>
      <c r="AI26" s="285">
        <f t="shared" ref="AI26" si="151">SUM(AI24:AI25)</f>
        <v>0</v>
      </c>
      <c r="AJ26" s="285">
        <f t="shared" ref="AJ26" si="152">SUM(AJ24:AJ25)</f>
        <v>0</v>
      </c>
      <c r="AK26" s="285">
        <f t="shared" ref="AK26" si="153">SUM(AK24:AK25)</f>
        <v>0</v>
      </c>
      <c r="AL26" s="285">
        <f t="shared" ref="AL26" si="154">SUM(AL24:AL25)</f>
        <v>0</v>
      </c>
      <c r="AM26" s="285">
        <f t="shared" ref="AM26" si="155">SUM(AM24:AM25)</f>
        <v>0</v>
      </c>
      <c r="AN26" s="285">
        <f t="shared" ref="AN26" si="156">SUM(AN24:AN25)</f>
        <v>0</v>
      </c>
      <c r="AO26" s="285">
        <f t="shared" ref="AO26" si="157">SUM(AO24:AO25)</f>
        <v>0</v>
      </c>
      <c r="AP26" s="285">
        <f t="shared" ref="AP26" si="158">SUM(AP24:AP25)</f>
        <v>31</v>
      </c>
      <c r="AQ26" s="301"/>
      <c r="AR26" s="302"/>
    </row>
    <row r="27" ht="18.95" customHeight="1" spans="1:44">
      <c r="A27" s="273" t="s">
        <v>196</v>
      </c>
      <c r="B27" s="273"/>
      <c r="C27" s="273"/>
      <c r="D27" s="209"/>
      <c r="E27" s="209"/>
      <c r="F27" s="209"/>
      <c r="G27" s="231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78">
        <f>SUM(LARGE(D29:Q29,{1,2,3,4,5,6,7}))</f>
        <v>0</v>
      </c>
      <c r="S27" s="209">
        <v>12</v>
      </c>
      <c r="T27" s="209"/>
      <c r="U27" s="279">
        <v>12</v>
      </c>
      <c r="V27" s="280" t="s">
        <v>51</v>
      </c>
      <c r="W27" s="281" t="s">
        <v>51</v>
      </c>
      <c r="X27" s="281" t="s">
        <v>51</v>
      </c>
      <c r="Y27" s="289" t="s">
        <v>51</v>
      </c>
      <c r="Z27" s="281" t="s">
        <v>51</v>
      </c>
      <c r="AA27" s="281" t="s">
        <v>51</v>
      </c>
      <c r="AB27" s="281" t="s">
        <v>51</v>
      </c>
      <c r="AC27" s="281" t="s">
        <v>51</v>
      </c>
      <c r="AD27" s="281" t="s">
        <v>51</v>
      </c>
      <c r="AE27" s="281" t="s">
        <v>51</v>
      </c>
      <c r="AF27" s="281" t="s">
        <v>51</v>
      </c>
      <c r="AG27" s="281" t="s">
        <v>51</v>
      </c>
      <c r="AH27" s="281" t="s">
        <v>51</v>
      </c>
      <c r="AI27" s="281" t="s">
        <v>51</v>
      </c>
      <c r="AJ27" s="281" t="s">
        <v>51</v>
      </c>
      <c r="AK27" s="281" t="s">
        <v>51</v>
      </c>
      <c r="AL27" s="281" t="s">
        <v>51</v>
      </c>
      <c r="AM27" s="289" t="s">
        <v>51</v>
      </c>
      <c r="AN27" s="289" t="s">
        <v>51</v>
      </c>
      <c r="AO27" s="281" t="s">
        <v>51</v>
      </c>
      <c r="AP27" s="281" t="s">
        <v>51</v>
      </c>
      <c r="AQ27" s="298">
        <f t="shared" ref="AQ27" si="159">SUM(V29:AP29)</f>
        <v>0</v>
      </c>
      <c r="AR27" s="299">
        <f>SUM(AQ27,S29:U29,R27,B27:C29)</f>
        <v>47</v>
      </c>
    </row>
    <row r="28" s="258" customFormat="1" ht="18.95" customHeight="1" spans="1:44">
      <c r="A28" s="274"/>
      <c r="B28" s="274"/>
      <c r="C28" s="274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82"/>
      <c r="S28" s="209">
        <v>8</v>
      </c>
      <c r="T28" s="209"/>
      <c r="U28" s="279">
        <v>15</v>
      </c>
      <c r="V28" s="280" t="s">
        <v>51</v>
      </c>
      <c r="W28" s="281" t="s">
        <v>51</v>
      </c>
      <c r="X28" s="281" t="s">
        <v>51</v>
      </c>
      <c r="Y28" s="289" t="s">
        <v>51</v>
      </c>
      <c r="Z28" s="281" t="s">
        <v>51</v>
      </c>
      <c r="AA28" s="281" t="s">
        <v>51</v>
      </c>
      <c r="AB28" s="281" t="s">
        <v>51</v>
      </c>
      <c r="AC28" s="281" t="s">
        <v>51</v>
      </c>
      <c r="AD28" s="281" t="s">
        <v>51</v>
      </c>
      <c r="AE28" s="281" t="s">
        <v>51</v>
      </c>
      <c r="AF28" s="281" t="s">
        <v>197</v>
      </c>
      <c r="AG28" s="281" t="s">
        <v>51</v>
      </c>
      <c r="AH28" s="281" t="s">
        <v>51</v>
      </c>
      <c r="AI28" s="281" t="s">
        <v>51</v>
      </c>
      <c r="AJ28" s="281" t="s">
        <v>51</v>
      </c>
      <c r="AK28" s="281" t="s">
        <v>51</v>
      </c>
      <c r="AL28" s="281" t="s">
        <v>51</v>
      </c>
      <c r="AM28" s="289" t="s">
        <v>51</v>
      </c>
      <c r="AN28" s="289" t="s">
        <v>51</v>
      </c>
      <c r="AO28" s="281" t="s">
        <v>51</v>
      </c>
      <c r="AP28" s="281" t="s">
        <v>51</v>
      </c>
      <c r="AQ28" s="298"/>
      <c r="AR28" s="300"/>
    </row>
    <row r="29" s="258" customFormat="1" ht="18.95" customHeight="1" spans="1:44">
      <c r="A29" s="275"/>
      <c r="B29" s="275"/>
      <c r="C29" s="275"/>
      <c r="D29" s="214">
        <f t="shared" ref="D29:Q29" si="160">SUM(D27:D28)</f>
        <v>0</v>
      </c>
      <c r="E29" s="214">
        <f t="shared" si="160"/>
        <v>0</v>
      </c>
      <c r="F29" s="214">
        <f t="shared" si="160"/>
        <v>0</v>
      </c>
      <c r="G29" s="214">
        <f t="shared" si="160"/>
        <v>0</v>
      </c>
      <c r="H29" s="214">
        <f t="shared" si="160"/>
        <v>0</v>
      </c>
      <c r="I29" s="214">
        <f t="shared" si="160"/>
        <v>0</v>
      </c>
      <c r="J29" s="214">
        <f t="shared" si="160"/>
        <v>0</v>
      </c>
      <c r="K29" s="214">
        <f t="shared" si="160"/>
        <v>0</v>
      </c>
      <c r="L29" s="214">
        <f t="shared" si="160"/>
        <v>0</v>
      </c>
      <c r="M29" s="214">
        <f t="shared" si="160"/>
        <v>0</v>
      </c>
      <c r="N29" s="214">
        <f t="shared" si="160"/>
        <v>0</v>
      </c>
      <c r="O29" s="214">
        <f t="shared" si="160"/>
        <v>0</v>
      </c>
      <c r="P29" s="214">
        <f t="shared" si="160"/>
        <v>0</v>
      </c>
      <c r="Q29" s="214">
        <f t="shared" si="160"/>
        <v>0</v>
      </c>
      <c r="R29" s="283"/>
      <c r="S29" s="214">
        <f>SUM(S27:S28)</f>
        <v>20</v>
      </c>
      <c r="T29" s="214">
        <f>SUM(T27:T28)</f>
        <v>0</v>
      </c>
      <c r="U29" s="284">
        <f t="shared" ref="U29:V29" si="161">SUM(U27:U28)</f>
        <v>27</v>
      </c>
      <c r="V29" s="285">
        <f t="shared" si="161"/>
        <v>0</v>
      </c>
      <c r="W29" s="285">
        <f t="shared" ref="W29" si="162">SUM(W27:W28)</f>
        <v>0</v>
      </c>
      <c r="X29" s="285">
        <f t="shared" ref="X29" si="163">SUM(X27:X28)</f>
        <v>0</v>
      </c>
      <c r="Y29" s="285">
        <f t="shared" ref="Y29" si="164">SUM(Y27:Y28)</f>
        <v>0</v>
      </c>
      <c r="Z29" s="285">
        <f t="shared" ref="Z29" si="165">SUM(Z27:Z28)</f>
        <v>0</v>
      </c>
      <c r="AA29" s="285">
        <f t="shared" ref="AA29" si="166">SUM(AA27:AA28)</f>
        <v>0</v>
      </c>
      <c r="AB29" s="285">
        <f t="shared" ref="AB29" si="167">SUM(AB27:AB28)</f>
        <v>0</v>
      </c>
      <c r="AC29" s="285">
        <f t="shared" ref="AC29" si="168">SUM(AC27:AC28)</f>
        <v>0</v>
      </c>
      <c r="AD29" s="285">
        <f t="shared" ref="AD29" si="169">SUM(AD27:AD28)</f>
        <v>0</v>
      </c>
      <c r="AE29" s="285">
        <f t="shared" ref="AE29" si="170">SUM(AE27:AE28)</f>
        <v>0</v>
      </c>
      <c r="AF29" s="285">
        <f t="shared" ref="AF29" si="171">SUM(AF27:AF28)</f>
        <v>0</v>
      </c>
      <c r="AG29" s="285">
        <f t="shared" ref="AG29" si="172">SUM(AG27:AG28)</f>
        <v>0</v>
      </c>
      <c r="AH29" s="285">
        <f t="shared" ref="AH29" si="173">SUM(AH27:AH28)</f>
        <v>0</v>
      </c>
      <c r="AI29" s="285">
        <f t="shared" ref="AI29" si="174">SUM(AI27:AI28)</f>
        <v>0</v>
      </c>
      <c r="AJ29" s="285">
        <f t="shared" ref="AJ29" si="175">SUM(AJ27:AJ28)</f>
        <v>0</v>
      </c>
      <c r="AK29" s="285">
        <f t="shared" ref="AK29" si="176">SUM(AK27:AK28)</f>
        <v>0</v>
      </c>
      <c r="AL29" s="285">
        <f t="shared" ref="AL29" si="177">SUM(AL27:AL28)</f>
        <v>0</v>
      </c>
      <c r="AM29" s="285">
        <f t="shared" ref="AM29" si="178">SUM(AM27:AM28)</f>
        <v>0</v>
      </c>
      <c r="AN29" s="285">
        <f t="shared" ref="AN29" si="179">SUM(AN27:AN28)</f>
        <v>0</v>
      </c>
      <c r="AO29" s="285">
        <f t="shared" ref="AO29" si="180">SUM(AO27:AO28)</f>
        <v>0</v>
      </c>
      <c r="AP29" s="285">
        <f t="shared" ref="AP29" si="181">SUM(AP27:AP28)</f>
        <v>0</v>
      </c>
      <c r="AQ29" s="301"/>
      <c r="AR29" s="302"/>
    </row>
    <row r="30" ht="18.95" customHeight="1" spans="1:44">
      <c r="A30" s="273" t="s">
        <v>198</v>
      </c>
      <c r="B30" s="273"/>
      <c r="C30" s="273"/>
      <c r="D30" s="209"/>
      <c r="E30" s="209"/>
      <c r="F30" s="209"/>
      <c r="G30" s="231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78">
        <f>SUM(LARGE(D32:Q32,{1,2,3,4,5,6,7}))</f>
        <v>0</v>
      </c>
      <c r="S30" s="209">
        <v>24</v>
      </c>
      <c r="T30" s="209"/>
      <c r="U30" s="279">
        <v>12</v>
      </c>
      <c r="V30" s="280" t="s">
        <v>51</v>
      </c>
      <c r="W30" s="281" t="s">
        <v>51</v>
      </c>
      <c r="X30" s="281" t="s">
        <v>51</v>
      </c>
      <c r="Y30" s="289" t="s">
        <v>51</v>
      </c>
      <c r="Z30" s="281" t="s">
        <v>51</v>
      </c>
      <c r="AA30" s="281" t="s">
        <v>51</v>
      </c>
      <c r="AB30" s="281" t="s">
        <v>51</v>
      </c>
      <c r="AC30" s="281" t="s">
        <v>51</v>
      </c>
      <c r="AD30" s="281" t="s">
        <v>51</v>
      </c>
      <c r="AE30" s="281">
        <v>25</v>
      </c>
      <c r="AF30" s="281">
        <v>39.8</v>
      </c>
      <c r="AG30" s="281" t="s">
        <v>51</v>
      </c>
      <c r="AH30" s="281" t="s">
        <v>51</v>
      </c>
      <c r="AI30" s="281" t="s">
        <v>51</v>
      </c>
      <c r="AJ30" s="281" t="s">
        <v>51</v>
      </c>
      <c r="AK30" s="281" t="s">
        <v>51</v>
      </c>
      <c r="AL30" s="281" t="s">
        <v>51</v>
      </c>
      <c r="AM30" s="289" t="s">
        <v>51</v>
      </c>
      <c r="AN30" s="289" t="s">
        <v>51</v>
      </c>
      <c r="AO30" s="281" t="s">
        <v>51</v>
      </c>
      <c r="AP30" s="281" t="s">
        <v>51</v>
      </c>
      <c r="AQ30" s="298">
        <f t="shared" ref="AQ15:AQ72" si="182">SUM(V32:AP32)</f>
        <v>78.8</v>
      </c>
      <c r="AR30" s="299">
        <f>SUM(AQ30,S32:U32,R30,B30:C32)</f>
        <v>252.3</v>
      </c>
    </row>
    <row r="31" s="258" customFormat="1" ht="18.95" customHeight="1" spans="1:44">
      <c r="A31" s="274"/>
      <c r="B31" s="274"/>
      <c r="C31" s="274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82"/>
      <c r="S31" s="209">
        <f>42+80.5</f>
        <v>122.5</v>
      </c>
      <c r="T31" s="209"/>
      <c r="U31" s="279">
        <v>15</v>
      </c>
      <c r="V31" s="280" t="s">
        <v>51</v>
      </c>
      <c r="W31" s="281" t="s">
        <v>51</v>
      </c>
      <c r="X31" s="281" t="s">
        <v>51</v>
      </c>
      <c r="Y31" s="289" t="s">
        <v>51</v>
      </c>
      <c r="Z31" s="281" t="s">
        <v>51</v>
      </c>
      <c r="AA31" s="281" t="s">
        <v>51</v>
      </c>
      <c r="AB31" s="281" t="s">
        <v>51</v>
      </c>
      <c r="AC31" s="281" t="s">
        <v>51</v>
      </c>
      <c r="AD31" s="281" t="s">
        <v>51</v>
      </c>
      <c r="AE31" s="281">
        <v>8</v>
      </c>
      <c r="AF31" s="281">
        <v>6</v>
      </c>
      <c r="AG31" s="281" t="s">
        <v>51</v>
      </c>
      <c r="AH31" s="281" t="s">
        <v>51</v>
      </c>
      <c r="AI31" s="281" t="s">
        <v>51</v>
      </c>
      <c r="AJ31" s="281" t="s">
        <v>51</v>
      </c>
      <c r="AK31" s="281" t="s">
        <v>51</v>
      </c>
      <c r="AL31" s="281" t="s">
        <v>51</v>
      </c>
      <c r="AM31" s="289" t="s">
        <v>51</v>
      </c>
      <c r="AN31" s="289" t="s">
        <v>51</v>
      </c>
      <c r="AO31" s="281" t="s">
        <v>51</v>
      </c>
      <c r="AP31" s="281" t="s">
        <v>51</v>
      </c>
      <c r="AQ31" s="298"/>
      <c r="AR31" s="300"/>
    </row>
    <row r="32" s="258" customFormat="1" ht="18.95" customHeight="1" spans="1:44">
      <c r="A32" s="275"/>
      <c r="B32" s="275"/>
      <c r="C32" s="275"/>
      <c r="D32" s="214">
        <f t="shared" ref="D32:Q32" si="183">SUM(D30:D31)</f>
        <v>0</v>
      </c>
      <c r="E32" s="214">
        <f t="shared" si="183"/>
        <v>0</v>
      </c>
      <c r="F32" s="214">
        <f t="shared" si="183"/>
        <v>0</v>
      </c>
      <c r="G32" s="214">
        <f t="shared" si="183"/>
        <v>0</v>
      </c>
      <c r="H32" s="214">
        <f t="shared" si="183"/>
        <v>0</v>
      </c>
      <c r="I32" s="214">
        <f t="shared" si="183"/>
        <v>0</v>
      </c>
      <c r="J32" s="214">
        <f t="shared" si="183"/>
        <v>0</v>
      </c>
      <c r="K32" s="214">
        <f t="shared" si="183"/>
        <v>0</v>
      </c>
      <c r="L32" s="214">
        <f t="shared" si="183"/>
        <v>0</v>
      </c>
      <c r="M32" s="214">
        <f t="shared" si="183"/>
        <v>0</v>
      </c>
      <c r="N32" s="214">
        <f t="shared" si="183"/>
        <v>0</v>
      </c>
      <c r="O32" s="214">
        <f t="shared" si="183"/>
        <v>0</v>
      </c>
      <c r="P32" s="214">
        <f t="shared" si="183"/>
        <v>0</v>
      </c>
      <c r="Q32" s="214">
        <f t="shared" si="183"/>
        <v>0</v>
      </c>
      <c r="R32" s="283"/>
      <c r="S32" s="214">
        <f>SUM(S30:S31)</f>
        <v>146.5</v>
      </c>
      <c r="T32" s="214">
        <f>SUM(T30:T31)</f>
        <v>0</v>
      </c>
      <c r="U32" s="284">
        <f t="shared" ref="U32:V32" si="184">SUM(U30:U31)</f>
        <v>27</v>
      </c>
      <c r="V32" s="285">
        <f t="shared" si="184"/>
        <v>0</v>
      </c>
      <c r="W32" s="285">
        <f t="shared" ref="W32" si="185">SUM(W30:W31)</f>
        <v>0</v>
      </c>
      <c r="X32" s="285">
        <f t="shared" ref="X32" si="186">SUM(X30:X31)</f>
        <v>0</v>
      </c>
      <c r="Y32" s="285">
        <f t="shared" ref="Y32" si="187">SUM(Y30:Y31)</f>
        <v>0</v>
      </c>
      <c r="Z32" s="285">
        <f t="shared" ref="Z32" si="188">SUM(Z30:Z31)</f>
        <v>0</v>
      </c>
      <c r="AA32" s="285">
        <f t="shared" ref="AA32" si="189">SUM(AA30:AA31)</f>
        <v>0</v>
      </c>
      <c r="AB32" s="285">
        <f t="shared" ref="AB32" si="190">SUM(AB30:AB31)</f>
        <v>0</v>
      </c>
      <c r="AC32" s="285">
        <f t="shared" ref="AC32" si="191">SUM(AC30:AC31)</f>
        <v>0</v>
      </c>
      <c r="AD32" s="285">
        <f t="shared" ref="AD32" si="192">SUM(AD30:AD31)</f>
        <v>0</v>
      </c>
      <c r="AE32" s="285">
        <f t="shared" ref="AE32" si="193">SUM(AE30:AE31)</f>
        <v>33</v>
      </c>
      <c r="AF32" s="285">
        <f t="shared" ref="AF32" si="194">SUM(AF30:AF31)</f>
        <v>45.8</v>
      </c>
      <c r="AG32" s="285">
        <f t="shared" ref="AG32" si="195">SUM(AG30:AG31)</f>
        <v>0</v>
      </c>
      <c r="AH32" s="285">
        <f t="shared" ref="AH32" si="196">SUM(AH30:AH31)</f>
        <v>0</v>
      </c>
      <c r="AI32" s="285">
        <f t="shared" ref="AI32" si="197">SUM(AI30:AI31)</f>
        <v>0</v>
      </c>
      <c r="AJ32" s="285">
        <f t="shared" ref="AJ32" si="198">SUM(AJ30:AJ31)</f>
        <v>0</v>
      </c>
      <c r="AK32" s="285">
        <f t="shared" ref="AK32" si="199">SUM(AK30:AK31)</f>
        <v>0</v>
      </c>
      <c r="AL32" s="285">
        <f t="shared" ref="AL32" si="200">SUM(AL30:AL31)</f>
        <v>0</v>
      </c>
      <c r="AM32" s="285">
        <f t="shared" ref="AM32" si="201">SUM(AM30:AM31)</f>
        <v>0</v>
      </c>
      <c r="AN32" s="285">
        <f t="shared" ref="AN32" si="202">SUM(AN30:AN31)</f>
        <v>0</v>
      </c>
      <c r="AO32" s="285">
        <f t="shared" ref="AO32" si="203">SUM(AO30:AO31)</f>
        <v>0</v>
      </c>
      <c r="AP32" s="285">
        <f t="shared" ref="AP32" si="204">SUM(AP30:AP31)</f>
        <v>0</v>
      </c>
      <c r="AQ32" s="301"/>
      <c r="AR32" s="302"/>
    </row>
    <row r="33" ht="18.95" customHeight="1" spans="1:44">
      <c r="A33" s="273" t="s">
        <v>199</v>
      </c>
      <c r="B33" s="273"/>
      <c r="C33" s="273"/>
      <c r="D33" s="209"/>
      <c r="E33" s="209"/>
      <c r="F33" s="209"/>
      <c r="G33" s="231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78">
        <f>SUM(LARGE(D35:Q35,{1,2,3,4,5,6,7}))</f>
        <v>0</v>
      </c>
      <c r="S33" s="209">
        <v>12</v>
      </c>
      <c r="T33" s="209"/>
      <c r="U33" s="279"/>
      <c r="V33" s="280"/>
      <c r="W33" s="281"/>
      <c r="X33" s="281"/>
      <c r="Y33" s="289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9"/>
      <c r="AN33" s="289"/>
      <c r="AO33" s="281"/>
      <c r="AP33" s="281"/>
      <c r="AQ33" s="298">
        <f t="shared" ref="AQ15:AQ75" si="205">SUM(V35:AP35)</f>
        <v>0</v>
      </c>
      <c r="AR33" s="299">
        <f>SUM(AQ33,S35:U35,R33,B33:C35)</f>
        <v>12</v>
      </c>
    </row>
    <row r="34" s="258" customFormat="1" ht="18.95" customHeight="1" spans="1:44">
      <c r="A34" s="274"/>
      <c r="B34" s="274"/>
      <c r="C34" s="274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82"/>
      <c r="S34" s="209">
        <v>0</v>
      </c>
      <c r="T34" s="209"/>
      <c r="U34" s="279"/>
      <c r="V34" s="280"/>
      <c r="W34" s="281"/>
      <c r="X34" s="281"/>
      <c r="Y34" s="289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9"/>
      <c r="AN34" s="289"/>
      <c r="AO34" s="281"/>
      <c r="AP34" s="281"/>
      <c r="AQ34" s="298"/>
      <c r="AR34" s="300"/>
    </row>
    <row r="35" s="258" customFormat="1" ht="18.95" customHeight="1" spans="1:44">
      <c r="A35" s="275"/>
      <c r="B35" s="275"/>
      <c r="C35" s="275"/>
      <c r="D35" s="214">
        <f t="shared" ref="D35:Q35" si="206">SUM(D33:D34)</f>
        <v>0</v>
      </c>
      <c r="E35" s="214">
        <f t="shared" si="206"/>
        <v>0</v>
      </c>
      <c r="F35" s="214">
        <f t="shared" si="206"/>
        <v>0</v>
      </c>
      <c r="G35" s="214">
        <f t="shared" si="206"/>
        <v>0</v>
      </c>
      <c r="H35" s="214">
        <f t="shared" si="206"/>
        <v>0</v>
      </c>
      <c r="I35" s="214">
        <f t="shared" si="206"/>
        <v>0</v>
      </c>
      <c r="J35" s="214">
        <f t="shared" si="206"/>
        <v>0</v>
      </c>
      <c r="K35" s="214">
        <f t="shared" si="206"/>
        <v>0</v>
      </c>
      <c r="L35" s="214">
        <f t="shared" si="206"/>
        <v>0</v>
      </c>
      <c r="M35" s="214">
        <f t="shared" si="206"/>
        <v>0</v>
      </c>
      <c r="N35" s="214">
        <f t="shared" si="206"/>
        <v>0</v>
      </c>
      <c r="O35" s="214">
        <f t="shared" si="206"/>
        <v>0</v>
      </c>
      <c r="P35" s="214">
        <f t="shared" si="206"/>
        <v>0</v>
      </c>
      <c r="Q35" s="214">
        <f t="shared" si="206"/>
        <v>0</v>
      </c>
      <c r="R35" s="283"/>
      <c r="S35" s="214">
        <f>SUM(S33:S34)</f>
        <v>12</v>
      </c>
      <c r="T35" s="214">
        <f>SUM(T33:T34)</f>
        <v>0</v>
      </c>
      <c r="U35" s="284">
        <f t="shared" ref="U35:V35" si="207">SUM(U33:U34)</f>
        <v>0</v>
      </c>
      <c r="V35" s="285">
        <f t="shared" si="207"/>
        <v>0</v>
      </c>
      <c r="W35" s="285">
        <f t="shared" ref="W35" si="208">SUM(W33:W34)</f>
        <v>0</v>
      </c>
      <c r="X35" s="285">
        <f t="shared" ref="X35" si="209">SUM(X33:X34)</f>
        <v>0</v>
      </c>
      <c r="Y35" s="285">
        <f t="shared" ref="Y35" si="210">SUM(Y33:Y34)</f>
        <v>0</v>
      </c>
      <c r="Z35" s="285">
        <f t="shared" ref="Z35" si="211">SUM(Z33:Z34)</f>
        <v>0</v>
      </c>
      <c r="AA35" s="285">
        <f t="shared" ref="AA35" si="212">SUM(AA33:AA34)</f>
        <v>0</v>
      </c>
      <c r="AB35" s="285">
        <f t="shared" ref="AB35" si="213">SUM(AB33:AB34)</f>
        <v>0</v>
      </c>
      <c r="AC35" s="285">
        <f t="shared" ref="AC35" si="214">SUM(AC33:AC34)</f>
        <v>0</v>
      </c>
      <c r="AD35" s="285">
        <f t="shared" ref="AD35" si="215">SUM(AD33:AD34)</f>
        <v>0</v>
      </c>
      <c r="AE35" s="285">
        <f t="shared" ref="AE35" si="216">SUM(AE33:AE34)</f>
        <v>0</v>
      </c>
      <c r="AF35" s="285">
        <f t="shared" ref="AF35" si="217">SUM(AF33:AF34)</f>
        <v>0</v>
      </c>
      <c r="AG35" s="285">
        <f t="shared" ref="AG35" si="218">SUM(AG33:AG34)</f>
        <v>0</v>
      </c>
      <c r="AH35" s="285">
        <f t="shared" ref="AH35" si="219">SUM(AH33:AH34)</f>
        <v>0</v>
      </c>
      <c r="AI35" s="285">
        <f t="shared" ref="AI35" si="220">SUM(AI33:AI34)</f>
        <v>0</v>
      </c>
      <c r="AJ35" s="285">
        <f t="shared" ref="AJ35" si="221">SUM(AJ33:AJ34)</f>
        <v>0</v>
      </c>
      <c r="AK35" s="285">
        <f t="shared" ref="AK35" si="222">SUM(AK33:AK34)</f>
        <v>0</v>
      </c>
      <c r="AL35" s="285">
        <f t="shared" ref="AL35" si="223">SUM(AL33:AL34)</f>
        <v>0</v>
      </c>
      <c r="AM35" s="285">
        <f t="shared" ref="AM35" si="224">SUM(AM33:AM34)</f>
        <v>0</v>
      </c>
      <c r="AN35" s="285">
        <f t="shared" ref="AN35" si="225">SUM(AN33:AN34)</f>
        <v>0</v>
      </c>
      <c r="AO35" s="285">
        <f t="shared" ref="AO35" si="226">SUM(AO33:AO34)</f>
        <v>0</v>
      </c>
      <c r="AP35" s="285">
        <f t="shared" ref="AP35" si="227">SUM(AP33:AP34)</f>
        <v>0</v>
      </c>
      <c r="AQ35" s="301"/>
      <c r="AR35" s="302"/>
    </row>
    <row r="36" ht="21" customHeight="1" spans="1:44">
      <c r="A36" s="273" t="s">
        <v>200</v>
      </c>
      <c r="B36" s="273"/>
      <c r="C36" s="273"/>
      <c r="D36" s="209"/>
      <c r="E36" s="209">
        <v>6</v>
      </c>
      <c r="F36" s="209"/>
      <c r="G36" s="231"/>
      <c r="H36" s="209"/>
      <c r="I36" s="209"/>
      <c r="J36" s="209"/>
      <c r="K36" s="209"/>
      <c r="L36" s="209">
        <v>6</v>
      </c>
      <c r="M36" s="209"/>
      <c r="N36" s="209"/>
      <c r="O36" s="209">
        <v>6</v>
      </c>
      <c r="P36" s="209"/>
      <c r="Q36" s="209"/>
      <c r="R36" s="278">
        <f>SUM(LARGE(D38:Q38,{1,2,3,4,5,6,7}))</f>
        <v>65</v>
      </c>
      <c r="S36" s="209"/>
      <c r="T36" s="209"/>
      <c r="U36" s="279">
        <v>12</v>
      </c>
      <c r="V36" s="280" t="s">
        <v>51</v>
      </c>
      <c r="W36" s="281" t="s">
        <v>51</v>
      </c>
      <c r="X36" s="281" t="s">
        <v>51</v>
      </c>
      <c r="Y36" s="289" t="s">
        <v>51</v>
      </c>
      <c r="Z36" s="281" t="s">
        <v>51</v>
      </c>
      <c r="AA36" s="281" t="s">
        <v>51</v>
      </c>
      <c r="AB36" s="281" t="s">
        <v>51</v>
      </c>
      <c r="AC36" s="281" t="s">
        <v>51</v>
      </c>
      <c r="AD36" s="281" t="s">
        <v>51</v>
      </c>
      <c r="AE36" s="281" t="s">
        <v>51</v>
      </c>
      <c r="AF36" s="281" t="s">
        <v>51</v>
      </c>
      <c r="AG36" s="281" t="s">
        <v>51</v>
      </c>
      <c r="AH36" s="281">
        <v>50</v>
      </c>
      <c r="AI36" s="281" t="s">
        <v>51</v>
      </c>
      <c r="AJ36" s="281" t="s">
        <v>51</v>
      </c>
      <c r="AK36" s="281" t="s">
        <v>51</v>
      </c>
      <c r="AL36" s="281" t="s">
        <v>51</v>
      </c>
      <c r="AM36" s="289" t="s">
        <v>51</v>
      </c>
      <c r="AN36" s="289" t="s">
        <v>51</v>
      </c>
      <c r="AO36" s="281" t="s">
        <v>51</v>
      </c>
      <c r="AP36" s="281" t="s">
        <v>51</v>
      </c>
      <c r="AQ36" s="298">
        <f t="shared" si="69"/>
        <v>90</v>
      </c>
      <c r="AR36" s="299">
        <f>SUM(AQ36,S38:U38,R36,B36:C38)</f>
        <v>183</v>
      </c>
    </row>
    <row r="37" s="258" customFormat="1" ht="21" customHeight="1" spans="1:44">
      <c r="A37" s="274"/>
      <c r="B37" s="274"/>
      <c r="C37" s="274"/>
      <c r="D37" s="209"/>
      <c r="E37" s="209">
        <v>18</v>
      </c>
      <c r="F37" s="209"/>
      <c r="G37" s="209"/>
      <c r="H37" s="209"/>
      <c r="I37" s="209"/>
      <c r="J37" s="209"/>
      <c r="K37" s="209"/>
      <c r="L37" s="209">
        <v>20</v>
      </c>
      <c r="M37" s="209"/>
      <c r="N37" s="209"/>
      <c r="O37" s="209">
        <v>9</v>
      </c>
      <c r="P37" s="209"/>
      <c r="Q37" s="209"/>
      <c r="R37" s="282"/>
      <c r="S37" s="209">
        <v>11</v>
      </c>
      <c r="T37" s="209"/>
      <c r="U37" s="279">
        <v>5</v>
      </c>
      <c r="V37" s="280" t="s">
        <v>51</v>
      </c>
      <c r="W37" s="281" t="s">
        <v>51</v>
      </c>
      <c r="X37" s="281" t="s">
        <v>51</v>
      </c>
      <c r="Y37" s="289" t="s">
        <v>51</v>
      </c>
      <c r="Z37" s="281" t="s">
        <v>51</v>
      </c>
      <c r="AA37" s="281" t="s">
        <v>51</v>
      </c>
      <c r="AB37" s="281" t="s">
        <v>51</v>
      </c>
      <c r="AC37" s="281" t="s">
        <v>51</v>
      </c>
      <c r="AD37" s="281" t="s">
        <v>51</v>
      </c>
      <c r="AE37" s="281" t="s">
        <v>51</v>
      </c>
      <c r="AF37" s="281" t="s">
        <v>51</v>
      </c>
      <c r="AG37" s="281" t="s">
        <v>51</v>
      </c>
      <c r="AH37" s="281">
        <v>40</v>
      </c>
      <c r="AI37" s="281" t="s">
        <v>51</v>
      </c>
      <c r="AJ37" s="281" t="s">
        <v>51</v>
      </c>
      <c r="AK37" s="281" t="s">
        <v>51</v>
      </c>
      <c r="AL37" s="281" t="s">
        <v>51</v>
      </c>
      <c r="AM37" s="289" t="s">
        <v>51</v>
      </c>
      <c r="AN37" s="289" t="s">
        <v>51</v>
      </c>
      <c r="AO37" s="281" t="s">
        <v>51</v>
      </c>
      <c r="AP37" s="281" t="s">
        <v>51</v>
      </c>
      <c r="AQ37" s="298"/>
      <c r="AR37" s="300"/>
    </row>
    <row r="38" s="258" customFormat="1" ht="21" customHeight="1" spans="1:44">
      <c r="A38" s="275"/>
      <c r="B38" s="275"/>
      <c r="C38" s="275"/>
      <c r="D38" s="214">
        <f t="shared" ref="D38:Q38" si="228">SUM(D36:D37)</f>
        <v>0</v>
      </c>
      <c r="E38" s="214">
        <f t="shared" si="228"/>
        <v>24</v>
      </c>
      <c r="F38" s="214">
        <f t="shared" si="228"/>
        <v>0</v>
      </c>
      <c r="G38" s="214">
        <f t="shared" si="228"/>
        <v>0</v>
      </c>
      <c r="H38" s="214">
        <f t="shared" si="228"/>
        <v>0</v>
      </c>
      <c r="I38" s="214">
        <f t="shared" si="228"/>
        <v>0</v>
      </c>
      <c r="J38" s="214">
        <f t="shared" si="228"/>
        <v>0</v>
      </c>
      <c r="K38" s="214">
        <f t="shared" si="228"/>
        <v>0</v>
      </c>
      <c r="L38" s="214">
        <f t="shared" si="228"/>
        <v>26</v>
      </c>
      <c r="M38" s="214">
        <f t="shared" si="228"/>
        <v>0</v>
      </c>
      <c r="N38" s="214">
        <f t="shared" si="228"/>
        <v>0</v>
      </c>
      <c r="O38" s="214">
        <f t="shared" si="228"/>
        <v>15</v>
      </c>
      <c r="P38" s="214">
        <f t="shared" si="228"/>
        <v>0</v>
      </c>
      <c r="Q38" s="214">
        <f t="shared" si="228"/>
        <v>0</v>
      </c>
      <c r="R38" s="283"/>
      <c r="S38" s="214">
        <f>SUM(S36:S37)</f>
        <v>11</v>
      </c>
      <c r="T38" s="214">
        <f>SUM(T36:T37)</f>
        <v>0</v>
      </c>
      <c r="U38" s="284">
        <f t="shared" ref="U38:V38" si="229">SUM(U36:U37)</f>
        <v>17</v>
      </c>
      <c r="V38" s="285">
        <f t="shared" si="229"/>
        <v>0</v>
      </c>
      <c r="W38" s="285">
        <f t="shared" ref="W38" si="230">SUM(W36:W37)</f>
        <v>0</v>
      </c>
      <c r="X38" s="285">
        <f t="shared" ref="X38" si="231">SUM(X36:X37)</f>
        <v>0</v>
      </c>
      <c r="Y38" s="285">
        <f t="shared" ref="Y38" si="232">SUM(Y36:Y37)</f>
        <v>0</v>
      </c>
      <c r="Z38" s="285">
        <f t="shared" ref="Z38" si="233">SUM(Z36:Z37)</f>
        <v>0</v>
      </c>
      <c r="AA38" s="285">
        <f t="shared" ref="AA38" si="234">SUM(AA36:AA37)</f>
        <v>0</v>
      </c>
      <c r="AB38" s="285">
        <f t="shared" ref="AB38" si="235">SUM(AB36:AB37)</f>
        <v>0</v>
      </c>
      <c r="AC38" s="285">
        <f t="shared" ref="AC38" si="236">SUM(AC36:AC37)</f>
        <v>0</v>
      </c>
      <c r="AD38" s="285">
        <f t="shared" ref="AD38" si="237">SUM(AD36:AD37)</f>
        <v>0</v>
      </c>
      <c r="AE38" s="285">
        <f t="shared" ref="AE38" si="238">SUM(AE36:AE37)</f>
        <v>0</v>
      </c>
      <c r="AF38" s="285">
        <f t="shared" ref="AF38" si="239">SUM(AF36:AF37)</f>
        <v>0</v>
      </c>
      <c r="AG38" s="285">
        <f t="shared" ref="AG38" si="240">SUM(AG36:AG37)</f>
        <v>0</v>
      </c>
      <c r="AH38" s="285">
        <f t="shared" ref="AH38" si="241">SUM(AH36:AH37)</f>
        <v>90</v>
      </c>
      <c r="AI38" s="285">
        <f t="shared" ref="AI38" si="242">SUM(AI36:AI37)</f>
        <v>0</v>
      </c>
      <c r="AJ38" s="285">
        <f t="shared" ref="AJ38" si="243">SUM(AJ36:AJ37)</f>
        <v>0</v>
      </c>
      <c r="AK38" s="285">
        <f t="shared" ref="AK38" si="244">SUM(AK36:AK37)</f>
        <v>0</v>
      </c>
      <c r="AL38" s="285">
        <f t="shared" ref="AL38" si="245">SUM(AL36:AL37)</f>
        <v>0</v>
      </c>
      <c r="AM38" s="285">
        <f t="shared" ref="AM38" si="246">SUM(AM36:AM37)</f>
        <v>0</v>
      </c>
      <c r="AN38" s="285">
        <f t="shared" ref="AN38" si="247">SUM(AN36:AN37)</f>
        <v>0</v>
      </c>
      <c r="AO38" s="285">
        <f t="shared" ref="AO38" si="248">SUM(AO36:AO37)</f>
        <v>0</v>
      </c>
      <c r="AP38" s="285">
        <f t="shared" ref="AP38" si="249">SUM(AP36:AP37)</f>
        <v>0</v>
      </c>
      <c r="AQ38" s="301"/>
      <c r="AR38" s="302"/>
    </row>
    <row r="39" ht="18.95" customHeight="1" spans="1:44">
      <c r="A39" s="273" t="s">
        <v>201</v>
      </c>
      <c r="B39" s="273"/>
      <c r="C39" s="273"/>
      <c r="D39" s="209"/>
      <c r="E39" s="209">
        <v>6</v>
      </c>
      <c r="F39" s="209">
        <v>12</v>
      </c>
      <c r="G39" s="231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78">
        <f>SUM(LARGE(D41:Q41,{1,2,3,4,5,6,7}))</f>
        <v>35</v>
      </c>
      <c r="S39" s="209">
        <v>24</v>
      </c>
      <c r="T39" s="209"/>
      <c r="U39" s="279">
        <v>12</v>
      </c>
      <c r="V39" s="280" t="s">
        <v>51</v>
      </c>
      <c r="W39" s="281" t="s">
        <v>51</v>
      </c>
      <c r="X39" s="281" t="s">
        <v>51</v>
      </c>
      <c r="Y39" s="289" t="s">
        <v>51</v>
      </c>
      <c r="Z39" s="281" t="s">
        <v>51</v>
      </c>
      <c r="AA39" s="281" t="s">
        <v>51</v>
      </c>
      <c r="AB39" s="281" t="s">
        <v>51</v>
      </c>
      <c r="AC39" s="281" t="s">
        <v>51</v>
      </c>
      <c r="AD39" s="281" t="s">
        <v>51</v>
      </c>
      <c r="AE39" s="281" t="s">
        <v>51</v>
      </c>
      <c r="AF39" s="281" t="s">
        <v>51</v>
      </c>
      <c r="AG39" s="281" t="s">
        <v>51</v>
      </c>
      <c r="AH39" s="281" t="s">
        <v>51</v>
      </c>
      <c r="AI39" s="281" t="s">
        <v>51</v>
      </c>
      <c r="AJ39" s="281" t="s">
        <v>51</v>
      </c>
      <c r="AK39" s="281" t="s">
        <v>51</v>
      </c>
      <c r="AL39" s="281" t="s">
        <v>51</v>
      </c>
      <c r="AM39" s="289" t="s">
        <v>51</v>
      </c>
      <c r="AN39" s="289" t="s">
        <v>51</v>
      </c>
      <c r="AO39" s="281" t="s">
        <v>51</v>
      </c>
      <c r="AP39" s="281" t="s">
        <v>51</v>
      </c>
      <c r="AQ39" s="298">
        <f>SUM(V41:AP41)</f>
        <v>0</v>
      </c>
      <c r="AR39" s="299">
        <f>SUM(AQ39,S41:U41,R39,B39:C41)</f>
        <v>139</v>
      </c>
    </row>
    <row r="40" s="258" customFormat="1" ht="18.95" customHeight="1" spans="1:44">
      <c r="A40" s="274"/>
      <c r="B40" s="274"/>
      <c r="C40" s="274"/>
      <c r="D40" s="209"/>
      <c r="E40" s="209">
        <v>2</v>
      </c>
      <c r="F40" s="209">
        <v>15</v>
      </c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82"/>
      <c r="S40" s="209">
        <f>25+33</f>
        <v>58</v>
      </c>
      <c r="T40" s="209"/>
      <c r="U40" s="279">
        <v>10</v>
      </c>
      <c r="V40" s="280" t="s">
        <v>51</v>
      </c>
      <c r="W40" s="281" t="s">
        <v>51</v>
      </c>
      <c r="X40" s="281" t="s">
        <v>51</v>
      </c>
      <c r="Y40" s="289" t="s">
        <v>51</v>
      </c>
      <c r="Z40" s="281" t="s">
        <v>51</v>
      </c>
      <c r="AA40" s="281" t="s">
        <v>51</v>
      </c>
      <c r="AB40" s="281" t="s">
        <v>51</v>
      </c>
      <c r="AC40" s="281" t="s">
        <v>51</v>
      </c>
      <c r="AD40" s="281" t="s">
        <v>51</v>
      </c>
      <c r="AE40" s="281" t="s">
        <v>51</v>
      </c>
      <c r="AF40" s="281" t="s">
        <v>51</v>
      </c>
      <c r="AG40" s="281" t="s">
        <v>51</v>
      </c>
      <c r="AH40" s="281" t="s">
        <v>51</v>
      </c>
      <c r="AI40" s="281" t="s">
        <v>51</v>
      </c>
      <c r="AJ40" s="281" t="s">
        <v>51</v>
      </c>
      <c r="AK40" s="281" t="s">
        <v>51</v>
      </c>
      <c r="AL40" s="281" t="s">
        <v>51</v>
      </c>
      <c r="AM40" s="289" t="s">
        <v>51</v>
      </c>
      <c r="AN40" s="289" t="s">
        <v>51</v>
      </c>
      <c r="AO40" s="281" t="s">
        <v>51</v>
      </c>
      <c r="AP40" s="281" t="s">
        <v>51</v>
      </c>
      <c r="AQ40" s="298"/>
      <c r="AR40" s="300"/>
    </row>
    <row r="41" s="258" customFormat="1" ht="18.95" customHeight="1" spans="1:44">
      <c r="A41" s="275"/>
      <c r="B41" s="275"/>
      <c r="C41" s="275"/>
      <c r="D41" s="214">
        <f t="shared" ref="D41:Q41" si="250">SUM(D39:D40)</f>
        <v>0</v>
      </c>
      <c r="E41" s="214">
        <f t="shared" si="250"/>
        <v>8</v>
      </c>
      <c r="F41" s="214">
        <f t="shared" si="250"/>
        <v>27</v>
      </c>
      <c r="G41" s="214">
        <f t="shared" si="250"/>
        <v>0</v>
      </c>
      <c r="H41" s="214">
        <f t="shared" si="250"/>
        <v>0</v>
      </c>
      <c r="I41" s="214">
        <f t="shared" si="250"/>
        <v>0</v>
      </c>
      <c r="J41" s="214">
        <f t="shared" si="250"/>
        <v>0</v>
      </c>
      <c r="K41" s="214">
        <f t="shared" si="250"/>
        <v>0</v>
      </c>
      <c r="L41" s="214">
        <f t="shared" si="250"/>
        <v>0</v>
      </c>
      <c r="M41" s="214">
        <f t="shared" si="250"/>
        <v>0</v>
      </c>
      <c r="N41" s="214">
        <f t="shared" si="250"/>
        <v>0</v>
      </c>
      <c r="O41" s="214">
        <f t="shared" si="250"/>
        <v>0</v>
      </c>
      <c r="P41" s="214">
        <f t="shared" si="250"/>
        <v>0</v>
      </c>
      <c r="Q41" s="214">
        <f t="shared" si="250"/>
        <v>0</v>
      </c>
      <c r="R41" s="283"/>
      <c r="S41" s="214">
        <f>SUM(S39:S40)</f>
        <v>82</v>
      </c>
      <c r="T41" s="214">
        <f>SUM(T39:T40)</f>
        <v>0</v>
      </c>
      <c r="U41" s="284">
        <f t="shared" ref="U41:V41" si="251">SUM(U39:U40)</f>
        <v>22</v>
      </c>
      <c r="V41" s="285">
        <f t="shared" si="251"/>
        <v>0</v>
      </c>
      <c r="W41" s="285">
        <f t="shared" ref="W41" si="252">SUM(W39:W40)</f>
        <v>0</v>
      </c>
      <c r="X41" s="285">
        <f t="shared" ref="X41" si="253">SUM(X39:X40)</f>
        <v>0</v>
      </c>
      <c r="Y41" s="285">
        <f t="shared" ref="Y41" si="254">SUM(Y39:Y40)</f>
        <v>0</v>
      </c>
      <c r="Z41" s="285">
        <f t="shared" ref="Z41" si="255">SUM(Z39:Z40)</f>
        <v>0</v>
      </c>
      <c r="AA41" s="285">
        <f t="shared" ref="AA41" si="256">SUM(AA39:AA40)</f>
        <v>0</v>
      </c>
      <c r="AB41" s="285">
        <f t="shared" ref="AB41" si="257">SUM(AB39:AB40)</f>
        <v>0</v>
      </c>
      <c r="AC41" s="285">
        <f t="shared" ref="AC41" si="258">SUM(AC39:AC40)</f>
        <v>0</v>
      </c>
      <c r="AD41" s="285">
        <f t="shared" ref="AD41" si="259">SUM(AD39:AD40)</f>
        <v>0</v>
      </c>
      <c r="AE41" s="285">
        <f t="shared" ref="AE41" si="260">SUM(AE39:AE40)</f>
        <v>0</v>
      </c>
      <c r="AF41" s="285">
        <f t="shared" ref="AF41" si="261">SUM(AF39:AF40)</f>
        <v>0</v>
      </c>
      <c r="AG41" s="285">
        <f t="shared" ref="AG41" si="262">SUM(AG39:AG40)</f>
        <v>0</v>
      </c>
      <c r="AH41" s="285">
        <f t="shared" ref="AH41" si="263">SUM(AH39:AH40)</f>
        <v>0</v>
      </c>
      <c r="AI41" s="285">
        <f t="shared" ref="AI41" si="264">SUM(AI39:AI40)</f>
        <v>0</v>
      </c>
      <c r="AJ41" s="285">
        <f t="shared" ref="AJ41" si="265">SUM(AJ39:AJ40)</f>
        <v>0</v>
      </c>
      <c r="AK41" s="285">
        <f t="shared" ref="AK41" si="266">SUM(AK39:AK40)</f>
        <v>0</v>
      </c>
      <c r="AL41" s="285">
        <f t="shared" ref="AL41" si="267">SUM(AL39:AL40)</f>
        <v>0</v>
      </c>
      <c r="AM41" s="285">
        <f t="shared" ref="AM41" si="268">SUM(AM39:AM40)</f>
        <v>0</v>
      </c>
      <c r="AN41" s="285">
        <f t="shared" ref="AN41" si="269">SUM(AN39:AN40)</f>
        <v>0</v>
      </c>
      <c r="AO41" s="285">
        <f t="shared" ref="AO41" si="270">SUM(AO39:AO40)</f>
        <v>0</v>
      </c>
      <c r="AP41" s="285">
        <f t="shared" ref="AP41" si="271">SUM(AP39:AP40)</f>
        <v>0</v>
      </c>
      <c r="AQ41" s="301"/>
      <c r="AR41" s="302"/>
    </row>
    <row r="42" ht="18.95" customHeight="1" spans="1:44">
      <c r="A42" s="273" t="s">
        <v>202</v>
      </c>
      <c r="B42" s="273"/>
      <c r="C42" s="273"/>
      <c r="D42" s="209"/>
      <c r="E42" s="209"/>
      <c r="F42" s="209"/>
      <c r="G42" s="231">
        <v>6</v>
      </c>
      <c r="H42" s="209"/>
      <c r="I42" s="209"/>
      <c r="J42" s="209"/>
      <c r="K42" s="209"/>
      <c r="L42" s="209"/>
      <c r="M42" s="209"/>
      <c r="N42" s="209"/>
      <c r="O42" s="209">
        <v>6</v>
      </c>
      <c r="P42" s="209"/>
      <c r="Q42" s="209"/>
      <c r="R42" s="278">
        <f>SUM(LARGE(D44:Q44,{1,2,3,4,5,6,7}))</f>
        <v>27</v>
      </c>
      <c r="S42" s="209">
        <v>12</v>
      </c>
      <c r="T42" s="209"/>
      <c r="U42" s="279">
        <v>12</v>
      </c>
      <c r="V42" s="280" t="s">
        <v>51</v>
      </c>
      <c r="W42" s="281" t="s">
        <v>51</v>
      </c>
      <c r="X42" s="281" t="s">
        <v>51</v>
      </c>
      <c r="Y42" s="289" t="s">
        <v>51</v>
      </c>
      <c r="Z42" s="281" t="s">
        <v>51</v>
      </c>
      <c r="AA42" s="281" t="s">
        <v>51</v>
      </c>
      <c r="AB42" s="281" t="s">
        <v>51</v>
      </c>
      <c r="AC42" s="281" t="s">
        <v>51</v>
      </c>
      <c r="AD42" s="281" t="s">
        <v>51</v>
      </c>
      <c r="AE42" s="281" t="s">
        <v>51</v>
      </c>
      <c r="AF42" s="281" t="s">
        <v>51</v>
      </c>
      <c r="AG42" s="281" t="s">
        <v>51</v>
      </c>
      <c r="AH42" s="281" t="s">
        <v>51</v>
      </c>
      <c r="AI42" s="281" t="s">
        <v>51</v>
      </c>
      <c r="AJ42" s="281" t="s">
        <v>51</v>
      </c>
      <c r="AK42" s="281" t="s">
        <v>51</v>
      </c>
      <c r="AL42" s="281" t="s">
        <v>51</v>
      </c>
      <c r="AM42" s="289" t="s">
        <v>51</v>
      </c>
      <c r="AN42" s="289" t="s">
        <v>51</v>
      </c>
      <c r="AO42" s="281" t="s">
        <v>51</v>
      </c>
      <c r="AP42" s="281" t="s">
        <v>51</v>
      </c>
      <c r="AQ42" s="298">
        <f t="shared" si="114"/>
        <v>0</v>
      </c>
      <c r="AR42" s="299">
        <f>SUM(AQ42,S44:U44,R42,B42:C44)</f>
        <v>83</v>
      </c>
    </row>
    <row r="43" s="258" customFormat="1" ht="18.95" customHeight="1" spans="1:44">
      <c r="A43" s="274"/>
      <c r="B43" s="274"/>
      <c r="C43" s="274"/>
      <c r="D43" s="209"/>
      <c r="E43" s="209"/>
      <c r="F43" s="209"/>
      <c r="G43" s="209">
        <v>15</v>
      </c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82"/>
      <c r="S43" s="209">
        <v>22</v>
      </c>
      <c r="T43" s="209"/>
      <c r="U43" s="279">
        <v>10</v>
      </c>
      <c r="V43" s="280" t="s">
        <v>51</v>
      </c>
      <c r="W43" s="281" t="s">
        <v>51</v>
      </c>
      <c r="X43" s="281" t="s">
        <v>51</v>
      </c>
      <c r="Y43" s="289" t="s">
        <v>51</v>
      </c>
      <c r="Z43" s="281" t="s">
        <v>51</v>
      </c>
      <c r="AA43" s="281" t="s">
        <v>51</v>
      </c>
      <c r="AB43" s="281" t="s">
        <v>51</v>
      </c>
      <c r="AC43" s="281" t="s">
        <v>51</v>
      </c>
      <c r="AD43" s="281" t="s">
        <v>51</v>
      </c>
      <c r="AE43" s="281" t="s">
        <v>51</v>
      </c>
      <c r="AF43" s="281" t="s">
        <v>51</v>
      </c>
      <c r="AG43" s="281" t="s">
        <v>51</v>
      </c>
      <c r="AH43" s="281" t="s">
        <v>51</v>
      </c>
      <c r="AI43" s="281" t="s">
        <v>51</v>
      </c>
      <c r="AJ43" s="281" t="s">
        <v>51</v>
      </c>
      <c r="AK43" s="281" t="s">
        <v>51</v>
      </c>
      <c r="AL43" s="281" t="s">
        <v>51</v>
      </c>
      <c r="AM43" s="289" t="s">
        <v>51</v>
      </c>
      <c r="AN43" s="289" t="s">
        <v>51</v>
      </c>
      <c r="AO43" s="281" t="s">
        <v>51</v>
      </c>
      <c r="AP43" s="281" t="s">
        <v>51</v>
      </c>
      <c r="AQ43" s="298"/>
      <c r="AR43" s="300"/>
    </row>
    <row r="44" s="258" customFormat="1" ht="18.95" customHeight="1" spans="1:44">
      <c r="A44" s="275"/>
      <c r="B44" s="275"/>
      <c r="C44" s="275"/>
      <c r="D44" s="214">
        <f t="shared" ref="D44:Q44" si="272">SUM(D42:D43)</f>
        <v>0</v>
      </c>
      <c r="E44" s="214">
        <f t="shared" si="272"/>
        <v>0</v>
      </c>
      <c r="F44" s="214">
        <f t="shared" si="272"/>
        <v>0</v>
      </c>
      <c r="G44" s="214">
        <f t="shared" si="272"/>
        <v>21</v>
      </c>
      <c r="H44" s="214">
        <f t="shared" si="272"/>
        <v>0</v>
      </c>
      <c r="I44" s="214">
        <f t="shared" si="272"/>
        <v>0</v>
      </c>
      <c r="J44" s="214">
        <f t="shared" si="272"/>
        <v>0</v>
      </c>
      <c r="K44" s="214">
        <f t="shared" si="272"/>
        <v>0</v>
      </c>
      <c r="L44" s="214">
        <f t="shared" si="272"/>
        <v>0</v>
      </c>
      <c r="M44" s="214">
        <f t="shared" si="272"/>
        <v>0</v>
      </c>
      <c r="N44" s="214">
        <f t="shared" si="272"/>
        <v>0</v>
      </c>
      <c r="O44" s="214">
        <f t="shared" si="272"/>
        <v>6</v>
      </c>
      <c r="P44" s="214">
        <f t="shared" si="272"/>
        <v>0</v>
      </c>
      <c r="Q44" s="214">
        <f t="shared" si="272"/>
        <v>0</v>
      </c>
      <c r="R44" s="283"/>
      <c r="S44" s="214">
        <f>SUM(S42:S43)</f>
        <v>34</v>
      </c>
      <c r="T44" s="214">
        <f>SUM(T42:T43)</f>
        <v>0</v>
      </c>
      <c r="U44" s="284">
        <f t="shared" ref="U44:V44" si="273">SUM(U42:U43)</f>
        <v>22</v>
      </c>
      <c r="V44" s="285">
        <f t="shared" si="273"/>
        <v>0</v>
      </c>
      <c r="W44" s="285">
        <f t="shared" ref="W44" si="274">SUM(W42:W43)</f>
        <v>0</v>
      </c>
      <c r="X44" s="285">
        <f t="shared" ref="X44" si="275">SUM(X42:X43)</f>
        <v>0</v>
      </c>
      <c r="Y44" s="285">
        <f t="shared" ref="Y44" si="276">SUM(Y42:Y43)</f>
        <v>0</v>
      </c>
      <c r="Z44" s="285">
        <f t="shared" ref="Z44" si="277">SUM(Z42:Z43)</f>
        <v>0</v>
      </c>
      <c r="AA44" s="285">
        <f t="shared" ref="AA44" si="278">SUM(AA42:AA43)</f>
        <v>0</v>
      </c>
      <c r="AB44" s="285">
        <f t="shared" ref="AB44" si="279">SUM(AB42:AB43)</f>
        <v>0</v>
      </c>
      <c r="AC44" s="285">
        <f t="shared" ref="AC44" si="280">SUM(AC42:AC43)</f>
        <v>0</v>
      </c>
      <c r="AD44" s="285">
        <f t="shared" ref="AD44" si="281">SUM(AD42:AD43)</f>
        <v>0</v>
      </c>
      <c r="AE44" s="285">
        <f t="shared" ref="AE44" si="282">SUM(AE42:AE43)</f>
        <v>0</v>
      </c>
      <c r="AF44" s="285">
        <f t="shared" ref="AF44" si="283">SUM(AF42:AF43)</f>
        <v>0</v>
      </c>
      <c r="AG44" s="285">
        <f t="shared" ref="AG44" si="284">SUM(AG42:AG43)</f>
        <v>0</v>
      </c>
      <c r="AH44" s="285">
        <f t="shared" ref="AH44" si="285">SUM(AH42:AH43)</f>
        <v>0</v>
      </c>
      <c r="AI44" s="285">
        <f t="shared" ref="AI44" si="286">SUM(AI42:AI43)</f>
        <v>0</v>
      </c>
      <c r="AJ44" s="285">
        <f t="shared" ref="AJ44" si="287">SUM(AJ42:AJ43)</f>
        <v>0</v>
      </c>
      <c r="AK44" s="285">
        <f t="shared" ref="AK44" si="288">SUM(AK42:AK43)</f>
        <v>0</v>
      </c>
      <c r="AL44" s="285">
        <f t="shared" ref="AL44" si="289">SUM(AL42:AL43)</f>
        <v>0</v>
      </c>
      <c r="AM44" s="285">
        <f t="shared" ref="AM44" si="290">SUM(AM42:AM43)</f>
        <v>0</v>
      </c>
      <c r="AN44" s="285">
        <f t="shared" ref="AN44" si="291">SUM(AN42:AN43)</f>
        <v>0</v>
      </c>
      <c r="AO44" s="285">
        <f t="shared" ref="AO44" si="292">SUM(AO42:AO43)</f>
        <v>0</v>
      </c>
      <c r="AP44" s="285">
        <f t="shared" ref="AP44" si="293">SUM(AP42:AP43)</f>
        <v>0</v>
      </c>
      <c r="AQ44" s="301"/>
      <c r="AR44" s="302"/>
    </row>
    <row r="45" ht="18.95" customHeight="1" spans="1:44">
      <c r="A45" s="274" t="s">
        <v>74</v>
      </c>
      <c r="B45" s="276"/>
      <c r="C45" s="199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78">
        <f>SUM(LARGE(D47:Q47,{1,2,3,4,5,6,7}))</f>
        <v>0</v>
      </c>
      <c r="S45" s="231">
        <v>24</v>
      </c>
      <c r="T45" s="231"/>
      <c r="U45" s="286">
        <v>12</v>
      </c>
      <c r="V45" s="280" t="s">
        <v>51</v>
      </c>
      <c r="W45" s="281" t="s">
        <v>51</v>
      </c>
      <c r="X45" s="281" t="s">
        <v>51</v>
      </c>
      <c r="Y45" s="289" t="s">
        <v>51</v>
      </c>
      <c r="Z45" s="281" t="s">
        <v>51</v>
      </c>
      <c r="AA45" s="281" t="s">
        <v>51</v>
      </c>
      <c r="AB45" s="281" t="s">
        <v>51</v>
      </c>
      <c r="AC45" s="281" t="s">
        <v>51</v>
      </c>
      <c r="AD45" s="281" t="s">
        <v>51</v>
      </c>
      <c r="AE45" s="281" t="s">
        <v>51</v>
      </c>
      <c r="AF45" s="281" t="s">
        <v>51</v>
      </c>
      <c r="AG45" s="281" t="s">
        <v>51</v>
      </c>
      <c r="AH45" s="281" t="s">
        <v>51</v>
      </c>
      <c r="AI45" s="281" t="s">
        <v>51</v>
      </c>
      <c r="AJ45" s="281" t="s">
        <v>51</v>
      </c>
      <c r="AK45" s="281" t="s">
        <v>51</v>
      </c>
      <c r="AL45" s="281" t="s">
        <v>51</v>
      </c>
      <c r="AM45" s="289" t="s">
        <v>51</v>
      </c>
      <c r="AN45" s="289" t="s">
        <v>51</v>
      </c>
      <c r="AO45" s="281" t="s">
        <v>51</v>
      </c>
      <c r="AP45" s="281" t="s">
        <v>51</v>
      </c>
      <c r="AQ45" s="298">
        <f t="shared" ref="AQ45" si="294">SUM(V47:AP47)</f>
        <v>0</v>
      </c>
      <c r="AR45" s="299">
        <f>SUM(AQ45,S47:U47,R45,B45:C47)</f>
        <v>92</v>
      </c>
    </row>
    <row r="46" s="258" customFormat="1" ht="18.95" customHeight="1" spans="1:44">
      <c r="A46" s="274"/>
      <c r="B46" s="276"/>
      <c r="C46" s="19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82"/>
      <c r="S46" s="209">
        <f>15+31</f>
        <v>46</v>
      </c>
      <c r="T46" s="209"/>
      <c r="U46" s="279">
        <v>10</v>
      </c>
      <c r="V46" s="280" t="s">
        <v>51</v>
      </c>
      <c r="W46" s="281" t="s">
        <v>51</v>
      </c>
      <c r="X46" s="281" t="s">
        <v>51</v>
      </c>
      <c r="Y46" s="289" t="s">
        <v>51</v>
      </c>
      <c r="Z46" s="281" t="s">
        <v>51</v>
      </c>
      <c r="AA46" s="281" t="s">
        <v>51</v>
      </c>
      <c r="AB46" s="281" t="s">
        <v>51</v>
      </c>
      <c r="AC46" s="281" t="s">
        <v>51</v>
      </c>
      <c r="AD46" s="281" t="s">
        <v>51</v>
      </c>
      <c r="AE46" s="281" t="s">
        <v>51</v>
      </c>
      <c r="AF46" s="281" t="s">
        <v>51</v>
      </c>
      <c r="AG46" s="281" t="s">
        <v>51</v>
      </c>
      <c r="AH46" s="281" t="s">
        <v>51</v>
      </c>
      <c r="AI46" s="281" t="s">
        <v>51</v>
      </c>
      <c r="AJ46" s="281" t="s">
        <v>51</v>
      </c>
      <c r="AK46" s="281" t="s">
        <v>51</v>
      </c>
      <c r="AL46" s="281" t="s">
        <v>51</v>
      </c>
      <c r="AM46" s="289" t="s">
        <v>51</v>
      </c>
      <c r="AN46" s="289" t="s">
        <v>51</v>
      </c>
      <c r="AO46" s="281" t="s">
        <v>51</v>
      </c>
      <c r="AP46" s="281" t="s">
        <v>51</v>
      </c>
      <c r="AQ46" s="298"/>
      <c r="AR46" s="300"/>
    </row>
    <row r="47" s="258" customFormat="1" ht="18.95" customHeight="1" spans="1:44">
      <c r="A47" s="275"/>
      <c r="B47" s="231"/>
      <c r="C47" s="183"/>
      <c r="D47" s="214">
        <f>SUM(D45:D46)</f>
        <v>0</v>
      </c>
      <c r="E47" s="214">
        <f t="shared" ref="E47:Q47" si="295">SUM(E45:E46)</f>
        <v>0</v>
      </c>
      <c r="F47" s="214">
        <f t="shared" si="295"/>
        <v>0</v>
      </c>
      <c r="G47" s="214">
        <f t="shared" si="295"/>
        <v>0</v>
      </c>
      <c r="H47" s="214">
        <f t="shared" si="295"/>
        <v>0</v>
      </c>
      <c r="I47" s="214">
        <f t="shared" si="295"/>
        <v>0</v>
      </c>
      <c r="J47" s="214">
        <f t="shared" si="295"/>
        <v>0</v>
      </c>
      <c r="K47" s="214">
        <f t="shared" si="295"/>
        <v>0</v>
      </c>
      <c r="L47" s="214">
        <f t="shared" si="295"/>
        <v>0</v>
      </c>
      <c r="M47" s="214">
        <f t="shared" si="295"/>
        <v>0</v>
      </c>
      <c r="N47" s="214">
        <f t="shared" si="295"/>
        <v>0</v>
      </c>
      <c r="O47" s="214">
        <f t="shared" si="295"/>
        <v>0</v>
      </c>
      <c r="P47" s="214">
        <f t="shared" si="295"/>
        <v>0</v>
      </c>
      <c r="Q47" s="214">
        <f t="shared" si="295"/>
        <v>0</v>
      </c>
      <c r="R47" s="283"/>
      <c r="S47" s="214">
        <f>SUM(S45:S46)</f>
        <v>70</v>
      </c>
      <c r="T47" s="214">
        <f t="shared" ref="S47:T47" si="296">SUM(T45:T46)</f>
        <v>0</v>
      </c>
      <c r="U47" s="284">
        <f t="shared" ref="U47:V47" si="297">SUM(U45:U46)</f>
        <v>22</v>
      </c>
      <c r="V47" s="285">
        <f t="shared" si="297"/>
        <v>0</v>
      </c>
      <c r="W47" s="285">
        <f t="shared" ref="W47" si="298">SUM(W45:W46)</f>
        <v>0</v>
      </c>
      <c r="X47" s="285">
        <f t="shared" ref="X47" si="299">SUM(X45:X46)</f>
        <v>0</v>
      </c>
      <c r="Y47" s="285">
        <f t="shared" ref="Y47" si="300">SUM(Y45:Y46)</f>
        <v>0</v>
      </c>
      <c r="Z47" s="285">
        <f t="shared" ref="Z47" si="301">SUM(Z45:Z46)</f>
        <v>0</v>
      </c>
      <c r="AA47" s="285">
        <f t="shared" ref="AA47" si="302">SUM(AA45:AA46)</f>
        <v>0</v>
      </c>
      <c r="AB47" s="285">
        <f t="shared" ref="AB47" si="303">SUM(AB45:AB46)</f>
        <v>0</v>
      </c>
      <c r="AC47" s="285">
        <f t="shared" ref="AC47" si="304">SUM(AC45:AC46)</f>
        <v>0</v>
      </c>
      <c r="AD47" s="285">
        <f t="shared" ref="AD47" si="305">SUM(AD45:AD46)</f>
        <v>0</v>
      </c>
      <c r="AE47" s="285">
        <f t="shared" ref="AE47" si="306">SUM(AE45:AE46)</f>
        <v>0</v>
      </c>
      <c r="AF47" s="285">
        <f t="shared" ref="AF47" si="307">SUM(AF45:AF46)</f>
        <v>0</v>
      </c>
      <c r="AG47" s="285">
        <f t="shared" ref="AG47" si="308">SUM(AG45:AG46)</f>
        <v>0</v>
      </c>
      <c r="AH47" s="285">
        <f t="shared" ref="AH47" si="309">SUM(AH45:AH46)</f>
        <v>0</v>
      </c>
      <c r="AI47" s="285">
        <f t="shared" ref="AI47" si="310">SUM(AI45:AI46)</f>
        <v>0</v>
      </c>
      <c r="AJ47" s="285">
        <f t="shared" ref="AJ47" si="311">SUM(AJ45:AJ46)</f>
        <v>0</v>
      </c>
      <c r="AK47" s="285">
        <f t="shared" ref="AK47" si="312">SUM(AK45:AK46)</f>
        <v>0</v>
      </c>
      <c r="AL47" s="285">
        <f t="shared" ref="AL47" si="313">SUM(AL45:AL46)</f>
        <v>0</v>
      </c>
      <c r="AM47" s="285">
        <f t="shared" ref="AM47" si="314">SUM(AM45:AM46)</f>
        <v>0</v>
      </c>
      <c r="AN47" s="285">
        <f t="shared" ref="AN47" si="315">SUM(AN45:AN46)</f>
        <v>0</v>
      </c>
      <c r="AO47" s="285">
        <f t="shared" ref="AO47" si="316">SUM(AO45:AO46)</f>
        <v>0</v>
      </c>
      <c r="AP47" s="285">
        <f t="shared" ref="AP47" si="317">SUM(AP45:AP46)</f>
        <v>0</v>
      </c>
      <c r="AQ47" s="301"/>
      <c r="AR47" s="302"/>
    </row>
    <row r="48" ht="18.95" customHeight="1" spans="1:44">
      <c r="A48" s="273" t="s">
        <v>203</v>
      </c>
      <c r="B48" s="273"/>
      <c r="C48" s="273"/>
      <c r="D48" s="209"/>
      <c r="E48" s="209"/>
      <c r="F48" s="209"/>
      <c r="G48" s="231"/>
      <c r="H48" s="209"/>
      <c r="I48" s="209"/>
      <c r="J48" s="209"/>
      <c r="K48" s="209"/>
      <c r="L48" s="209"/>
      <c r="M48" s="209"/>
      <c r="N48" s="209"/>
      <c r="O48" s="209"/>
      <c r="P48" s="209"/>
      <c r="Q48" s="209">
        <v>12</v>
      </c>
      <c r="R48" s="278">
        <f>SUM(LARGE(D50:Q50,{1,2,3,4,5,6,7}))</f>
        <v>12</v>
      </c>
      <c r="S48" s="209">
        <v>24</v>
      </c>
      <c r="T48" s="209">
        <v>12</v>
      </c>
      <c r="U48" s="279">
        <v>12</v>
      </c>
      <c r="V48" s="280" t="s">
        <v>51</v>
      </c>
      <c r="W48" s="281" t="s">
        <v>51</v>
      </c>
      <c r="X48" s="281" t="s">
        <v>51</v>
      </c>
      <c r="Y48" s="289" t="s">
        <v>51</v>
      </c>
      <c r="Z48" s="281" t="s">
        <v>51</v>
      </c>
      <c r="AA48" s="281" t="s">
        <v>51</v>
      </c>
      <c r="AB48" s="281" t="s">
        <v>51</v>
      </c>
      <c r="AC48" s="281" t="s">
        <v>51</v>
      </c>
      <c r="AD48" s="281" t="s">
        <v>51</v>
      </c>
      <c r="AE48" s="281" t="s">
        <v>51</v>
      </c>
      <c r="AF48" s="281" t="s">
        <v>51</v>
      </c>
      <c r="AG48" s="281" t="s">
        <v>51</v>
      </c>
      <c r="AH48" s="281" t="s">
        <v>51</v>
      </c>
      <c r="AI48" s="281" t="s">
        <v>51</v>
      </c>
      <c r="AJ48" s="281">
        <v>10</v>
      </c>
      <c r="AK48" s="281" t="s">
        <v>51</v>
      </c>
      <c r="AL48" s="281" t="s">
        <v>51</v>
      </c>
      <c r="AM48" s="289" t="s">
        <v>51</v>
      </c>
      <c r="AN48" s="289" t="s">
        <v>51</v>
      </c>
      <c r="AO48" s="281" t="s">
        <v>51</v>
      </c>
      <c r="AP48" s="281" t="s">
        <v>51</v>
      </c>
      <c r="AQ48" s="298">
        <f t="shared" ref="AQ48" si="318">SUM(V50:AP50)</f>
        <v>26</v>
      </c>
      <c r="AR48" s="299">
        <f>SUM(AQ48,S50:U50,R48,B48:C50)</f>
        <v>248.5</v>
      </c>
    </row>
    <row r="49" s="258" customFormat="1" ht="18.95" customHeight="1" spans="1:44">
      <c r="A49" s="274"/>
      <c r="B49" s="274"/>
      <c r="C49" s="27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82"/>
      <c r="S49" s="209">
        <f>125+27.5</f>
        <v>152.5</v>
      </c>
      <c r="T49" s="209">
        <v>0</v>
      </c>
      <c r="U49" s="279">
        <v>10</v>
      </c>
      <c r="V49" s="280" t="s">
        <v>51</v>
      </c>
      <c r="W49" s="281" t="s">
        <v>51</v>
      </c>
      <c r="X49" s="281" t="s">
        <v>51</v>
      </c>
      <c r="Y49" s="289" t="s">
        <v>51</v>
      </c>
      <c r="Z49" s="281" t="s">
        <v>51</v>
      </c>
      <c r="AA49" s="281" t="s">
        <v>51</v>
      </c>
      <c r="AB49" s="281" t="s">
        <v>51</v>
      </c>
      <c r="AC49" s="281" t="s">
        <v>51</v>
      </c>
      <c r="AD49" s="281" t="s">
        <v>51</v>
      </c>
      <c r="AE49" s="281" t="s">
        <v>51</v>
      </c>
      <c r="AF49" s="281" t="s">
        <v>51</v>
      </c>
      <c r="AG49" s="281" t="s">
        <v>51</v>
      </c>
      <c r="AH49" s="281" t="s">
        <v>51</v>
      </c>
      <c r="AI49" s="281" t="s">
        <v>51</v>
      </c>
      <c r="AJ49" s="281">
        <v>16</v>
      </c>
      <c r="AK49" s="281" t="s">
        <v>51</v>
      </c>
      <c r="AL49" s="281" t="s">
        <v>51</v>
      </c>
      <c r="AM49" s="289" t="s">
        <v>51</v>
      </c>
      <c r="AN49" s="289" t="s">
        <v>51</v>
      </c>
      <c r="AO49" s="281" t="s">
        <v>51</v>
      </c>
      <c r="AP49" s="281" t="s">
        <v>51</v>
      </c>
      <c r="AQ49" s="298"/>
      <c r="AR49" s="300"/>
    </row>
    <row r="50" s="258" customFormat="1" ht="18.95" customHeight="1" spans="1:44">
      <c r="A50" s="275"/>
      <c r="B50" s="275"/>
      <c r="C50" s="275"/>
      <c r="D50" s="214">
        <f t="shared" ref="D50:Q50" si="319">SUM(D48:D49)</f>
        <v>0</v>
      </c>
      <c r="E50" s="214">
        <f t="shared" si="319"/>
        <v>0</v>
      </c>
      <c r="F50" s="214">
        <f t="shared" si="319"/>
        <v>0</v>
      </c>
      <c r="G50" s="214">
        <f t="shared" si="319"/>
        <v>0</v>
      </c>
      <c r="H50" s="214">
        <f t="shared" si="319"/>
        <v>0</v>
      </c>
      <c r="I50" s="214">
        <f t="shared" si="319"/>
        <v>0</v>
      </c>
      <c r="J50" s="214">
        <f t="shared" si="319"/>
        <v>0</v>
      </c>
      <c r="K50" s="214">
        <f t="shared" si="319"/>
        <v>0</v>
      </c>
      <c r="L50" s="214">
        <f t="shared" si="319"/>
        <v>0</v>
      </c>
      <c r="M50" s="214">
        <f t="shared" si="319"/>
        <v>0</v>
      </c>
      <c r="N50" s="214">
        <f t="shared" si="319"/>
        <v>0</v>
      </c>
      <c r="O50" s="214">
        <f t="shared" si="319"/>
        <v>0</v>
      </c>
      <c r="P50" s="214">
        <f t="shared" si="319"/>
        <v>0</v>
      </c>
      <c r="Q50" s="214">
        <f t="shared" si="319"/>
        <v>12</v>
      </c>
      <c r="R50" s="283"/>
      <c r="S50" s="214">
        <f>SUM(S48:S49)</f>
        <v>176.5</v>
      </c>
      <c r="T50" s="214">
        <f>SUM(T48:T49)</f>
        <v>12</v>
      </c>
      <c r="U50" s="284">
        <f t="shared" ref="U50:V50" si="320">SUM(U48:U49)</f>
        <v>22</v>
      </c>
      <c r="V50" s="285">
        <f t="shared" si="320"/>
        <v>0</v>
      </c>
      <c r="W50" s="285">
        <f t="shared" ref="W50" si="321">SUM(W48:W49)</f>
        <v>0</v>
      </c>
      <c r="X50" s="285">
        <f t="shared" ref="X50" si="322">SUM(X48:X49)</f>
        <v>0</v>
      </c>
      <c r="Y50" s="285">
        <f t="shared" ref="Y50" si="323">SUM(Y48:Y49)</f>
        <v>0</v>
      </c>
      <c r="Z50" s="285">
        <f t="shared" ref="Z50" si="324">SUM(Z48:Z49)</f>
        <v>0</v>
      </c>
      <c r="AA50" s="285">
        <f t="shared" ref="AA50" si="325">SUM(AA48:AA49)</f>
        <v>0</v>
      </c>
      <c r="AB50" s="285">
        <f t="shared" ref="AB50" si="326">SUM(AB48:AB49)</f>
        <v>0</v>
      </c>
      <c r="AC50" s="285">
        <f t="shared" ref="AC50" si="327">SUM(AC48:AC49)</f>
        <v>0</v>
      </c>
      <c r="AD50" s="285">
        <f t="shared" ref="AD50" si="328">SUM(AD48:AD49)</f>
        <v>0</v>
      </c>
      <c r="AE50" s="285">
        <f t="shared" ref="AE50" si="329">SUM(AE48:AE49)</f>
        <v>0</v>
      </c>
      <c r="AF50" s="285">
        <f t="shared" ref="AF50" si="330">SUM(AF48:AF49)</f>
        <v>0</v>
      </c>
      <c r="AG50" s="285">
        <f t="shared" ref="AG50" si="331">SUM(AG48:AG49)</f>
        <v>0</v>
      </c>
      <c r="AH50" s="285">
        <f t="shared" ref="AH50" si="332">SUM(AH48:AH49)</f>
        <v>0</v>
      </c>
      <c r="AI50" s="285">
        <f t="shared" ref="AI50" si="333">SUM(AI48:AI49)</f>
        <v>0</v>
      </c>
      <c r="AJ50" s="285">
        <f t="shared" ref="AJ50" si="334">SUM(AJ48:AJ49)</f>
        <v>26</v>
      </c>
      <c r="AK50" s="285">
        <f t="shared" ref="AK50" si="335">SUM(AK48:AK49)</f>
        <v>0</v>
      </c>
      <c r="AL50" s="285">
        <f t="shared" ref="AL50" si="336">SUM(AL48:AL49)</f>
        <v>0</v>
      </c>
      <c r="AM50" s="285">
        <f t="shared" ref="AM50" si="337">SUM(AM48:AM49)</f>
        <v>0</v>
      </c>
      <c r="AN50" s="285">
        <f t="shared" ref="AN50" si="338">SUM(AN48:AN49)</f>
        <v>0</v>
      </c>
      <c r="AO50" s="285">
        <f t="shared" ref="AO50" si="339">SUM(AO48:AO49)</f>
        <v>0</v>
      </c>
      <c r="AP50" s="285">
        <f t="shared" ref="AP50" si="340">SUM(AP48:AP49)</f>
        <v>0</v>
      </c>
      <c r="AQ50" s="301"/>
      <c r="AR50" s="302"/>
    </row>
    <row r="51" ht="18.95" customHeight="1" spans="1:44">
      <c r="A51" s="273" t="s">
        <v>122</v>
      </c>
      <c r="B51" s="273"/>
      <c r="C51" s="273"/>
      <c r="D51" s="209"/>
      <c r="E51" s="209"/>
      <c r="F51" s="209">
        <v>12</v>
      </c>
      <c r="G51" s="231">
        <v>6</v>
      </c>
      <c r="H51" s="209"/>
      <c r="I51" s="209"/>
      <c r="J51" s="209"/>
      <c r="K51" s="209"/>
      <c r="L51" s="209"/>
      <c r="M51" s="209"/>
      <c r="N51" s="209"/>
      <c r="O51" s="209">
        <v>6</v>
      </c>
      <c r="P51" s="209"/>
      <c r="Q51" s="209"/>
      <c r="R51" s="278">
        <f>SUM(LARGE(D53:Q53,{1,2,3,4,5,6,7}))</f>
        <v>159</v>
      </c>
      <c r="S51" s="209">
        <v>12</v>
      </c>
      <c r="T51" s="209"/>
      <c r="U51" s="279">
        <v>12</v>
      </c>
      <c r="V51" s="280">
        <v>4</v>
      </c>
      <c r="W51" s="281" t="s">
        <v>51</v>
      </c>
      <c r="X51" s="281" t="s">
        <v>51</v>
      </c>
      <c r="Y51" s="289" t="s">
        <v>51</v>
      </c>
      <c r="Z51" s="281">
        <v>0</v>
      </c>
      <c r="AA51" s="281" t="s">
        <v>51</v>
      </c>
      <c r="AB51" s="281">
        <v>0</v>
      </c>
      <c r="AC51" s="281" t="s">
        <v>51</v>
      </c>
      <c r="AD51" s="281" t="s">
        <v>51</v>
      </c>
      <c r="AE51" s="281" t="s">
        <v>51</v>
      </c>
      <c r="AF51" s="281" t="s">
        <v>51</v>
      </c>
      <c r="AG51" s="281" t="s">
        <v>51</v>
      </c>
      <c r="AH51" s="281" t="s">
        <v>51</v>
      </c>
      <c r="AI51" s="281" t="s">
        <v>51</v>
      </c>
      <c r="AJ51" s="281">
        <v>14</v>
      </c>
      <c r="AK51" s="281" t="s">
        <v>51</v>
      </c>
      <c r="AL51" s="281" t="s">
        <v>51</v>
      </c>
      <c r="AM51" s="289" t="s">
        <v>51</v>
      </c>
      <c r="AN51" s="289" t="s">
        <v>51</v>
      </c>
      <c r="AO51" s="281" t="s">
        <v>51</v>
      </c>
      <c r="AP51" s="281" t="s">
        <v>51</v>
      </c>
      <c r="AQ51" s="298">
        <f t="shared" si="182"/>
        <v>98</v>
      </c>
      <c r="AR51" s="299">
        <f>SUM(AQ51,S53:U53,R51,B51:C53)</f>
        <v>398</v>
      </c>
    </row>
    <row r="52" s="258" customFormat="1" ht="18.95" customHeight="1" spans="1:44">
      <c r="A52" s="274"/>
      <c r="B52" s="274"/>
      <c r="C52" s="274"/>
      <c r="D52" s="209"/>
      <c r="E52" s="209"/>
      <c r="F52" s="209">
        <v>9</v>
      </c>
      <c r="G52" s="209">
        <v>106</v>
      </c>
      <c r="H52" s="209"/>
      <c r="I52" s="209"/>
      <c r="J52" s="209"/>
      <c r="K52" s="209"/>
      <c r="L52" s="209"/>
      <c r="M52" s="209"/>
      <c r="N52" s="209"/>
      <c r="O52" s="209">
        <v>20</v>
      </c>
      <c r="P52" s="209"/>
      <c r="Q52" s="209"/>
      <c r="R52" s="282"/>
      <c r="S52" s="209">
        <v>102</v>
      </c>
      <c r="T52" s="209"/>
      <c r="U52" s="279">
        <v>15</v>
      </c>
      <c r="V52" s="280">
        <v>16</v>
      </c>
      <c r="W52" s="281" t="s">
        <v>51</v>
      </c>
      <c r="X52" s="281" t="s">
        <v>51</v>
      </c>
      <c r="Y52" s="289" t="s">
        <v>51</v>
      </c>
      <c r="Z52" s="281">
        <v>32</v>
      </c>
      <c r="AA52" s="281" t="s">
        <v>51</v>
      </c>
      <c r="AB52" s="281">
        <v>16</v>
      </c>
      <c r="AC52" s="281" t="s">
        <v>51</v>
      </c>
      <c r="AD52" s="281" t="s">
        <v>51</v>
      </c>
      <c r="AE52" s="281" t="s">
        <v>51</v>
      </c>
      <c r="AF52" s="281" t="s">
        <v>197</v>
      </c>
      <c r="AG52" s="281" t="s">
        <v>51</v>
      </c>
      <c r="AH52" s="281" t="s">
        <v>51</v>
      </c>
      <c r="AI52" s="281" t="s">
        <v>51</v>
      </c>
      <c r="AJ52" s="281">
        <v>16</v>
      </c>
      <c r="AK52" s="281" t="s">
        <v>51</v>
      </c>
      <c r="AL52" s="281" t="s">
        <v>51</v>
      </c>
      <c r="AM52" s="289" t="s">
        <v>51</v>
      </c>
      <c r="AN52" s="289" t="s">
        <v>51</v>
      </c>
      <c r="AO52" s="281" t="s">
        <v>51</v>
      </c>
      <c r="AP52" s="281" t="s">
        <v>51</v>
      </c>
      <c r="AQ52" s="298"/>
      <c r="AR52" s="300"/>
    </row>
    <row r="53" s="258" customFormat="1" ht="18.95" customHeight="1" spans="1:44">
      <c r="A53" s="275"/>
      <c r="B53" s="275"/>
      <c r="C53" s="275"/>
      <c r="D53" s="214">
        <f t="shared" ref="D53:Q53" si="341">SUM(D51:D52)</f>
        <v>0</v>
      </c>
      <c r="E53" s="214">
        <f t="shared" si="341"/>
        <v>0</v>
      </c>
      <c r="F53" s="214">
        <f t="shared" si="341"/>
        <v>21</v>
      </c>
      <c r="G53" s="214">
        <f t="shared" si="341"/>
        <v>112</v>
      </c>
      <c r="H53" s="214">
        <f t="shared" si="341"/>
        <v>0</v>
      </c>
      <c r="I53" s="214">
        <f t="shared" si="341"/>
        <v>0</v>
      </c>
      <c r="J53" s="214">
        <f t="shared" si="341"/>
        <v>0</v>
      </c>
      <c r="K53" s="214">
        <f t="shared" si="341"/>
        <v>0</v>
      </c>
      <c r="L53" s="214">
        <f t="shared" si="341"/>
        <v>0</v>
      </c>
      <c r="M53" s="214">
        <f t="shared" si="341"/>
        <v>0</v>
      </c>
      <c r="N53" s="214">
        <f t="shared" si="341"/>
        <v>0</v>
      </c>
      <c r="O53" s="214">
        <f t="shared" si="341"/>
        <v>26</v>
      </c>
      <c r="P53" s="214">
        <f t="shared" si="341"/>
        <v>0</v>
      </c>
      <c r="Q53" s="214">
        <f t="shared" si="341"/>
        <v>0</v>
      </c>
      <c r="R53" s="283"/>
      <c r="S53" s="214">
        <f>SUM(S51:S52)</f>
        <v>114</v>
      </c>
      <c r="T53" s="214">
        <f>SUM(T51:T52)</f>
        <v>0</v>
      </c>
      <c r="U53" s="284">
        <f t="shared" ref="U53:V53" si="342">SUM(U51:U52)</f>
        <v>27</v>
      </c>
      <c r="V53" s="285">
        <f t="shared" si="342"/>
        <v>20</v>
      </c>
      <c r="W53" s="285">
        <f t="shared" ref="W53" si="343">SUM(W51:W52)</f>
        <v>0</v>
      </c>
      <c r="X53" s="285">
        <f t="shared" ref="X53" si="344">SUM(X51:X52)</f>
        <v>0</v>
      </c>
      <c r="Y53" s="285">
        <f t="shared" ref="Y53" si="345">SUM(Y51:Y52)</f>
        <v>0</v>
      </c>
      <c r="Z53" s="285">
        <f t="shared" ref="Z53" si="346">SUM(Z51:Z52)</f>
        <v>32</v>
      </c>
      <c r="AA53" s="285">
        <f t="shared" ref="AA53" si="347">SUM(AA51:AA52)</f>
        <v>0</v>
      </c>
      <c r="AB53" s="285">
        <f t="shared" ref="AB53" si="348">SUM(AB51:AB52)</f>
        <v>16</v>
      </c>
      <c r="AC53" s="285">
        <f t="shared" ref="AC53" si="349">SUM(AC51:AC52)</f>
        <v>0</v>
      </c>
      <c r="AD53" s="285">
        <f t="shared" ref="AD53" si="350">SUM(AD51:AD52)</f>
        <v>0</v>
      </c>
      <c r="AE53" s="285">
        <f t="shared" ref="AE53" si="351">SUM(AE51:AE52)</f>
        <v>0</v>
      </c>
      <c r="AF53" s="285">
        <f t="shared" ref="AF53" si="352">SUM(AF51:AF52)</f>
        <v>0</v>
      </c>
      <c r="AG53" s="285">
        <f t="shared" ref="AG53" si="353">SUM(AG51:AG52)</f>
        <v>0</v>
      </c>
      <c r="AH53" s="285">
        <f t="shared" ref="AH53" si="354">SUM(AH51:AH52)</f>
        <v>0</v>
      </c>
      <c r="AI53" s="285">
        <f t="shared" ref="AI53" si="355">SUM(AI51:AI52)</f>
        <v>0</v>
      </c>
      <c r="AJ53" s="285">
        <f t="shared" ref="AJ53" si="356">SUM(AJ51:AJ52)</f>
        <v>30</v>
      </c>
      <c r="AK53" s="285">
        <f t="shared" ref="AK53" si="357">SUM(AK51:AK52)</f>
        <v>0</v>
      </c>
      <c r="AL53" s="285">
        <f t="shared" ref="AL53" si="358">SUM(AL51:AL52)</f>
        <v>0</v>
      </c>
      <c r="AM53" s="285">
        <f t="shared" ref="AM53" si="359">SUM(AM51:AM52)</f>
        <v>0</v>
      </c>
      <c r="AN53" s="285">
        <f t="shared" ref="AN53" si="360">SUM(AN51:AN52)</f>
        <v>0</v>
      </c>
      <c r="AO53" s="285">
        <f t="shared" ref="AO53" si="361">SUM(AO51:AO52)</f>
        <v>0</v>
      </c>
      <c r="AP53" s="285">
        <f t="shared" ref="AP53" si="362">SUM(AP51:AP52)</f>
        <v>0</v>
      </c>
      <c r="AQ53" s="301"/>
      <c r="AR53" s="302"/>
    </row>
    <row r="54" ht="18.95" customHeight="1" spans="1:44">
      <c r="A54" s="273" t="s">
        <v>204</v>
      </c>
      <c r="B54" s="273"/>
      <c r="C54" s="273"/>
      <c r="D54" s="209"/>
      <c r="E54" s="209"/>
      <c r="F54" s="209">
        <v>12</v>
      </c>
      <c r="G54" s="231"/>
      <c r="H54" s="209"/>
      <c r="I54" s="209"/>
      <c r="J54" s="209"/>
      <c r="K54" s="209"/>
      <c r="L54" s="209"/>
      <c r="M54" s="209"/>
      <c r="N54" s="209"/>
      <c r="O54" s="209"/>
      <c r="P54" s="209">
        <v>6</v>
      </c>
      <c r="Q54" s="209"/>
      <c r="R54" s="278">
        <f>SUM(LARGE(D56:Q56,{1,2,3,4,5,6,7}))</f>
        <v>21</v>
      </c>
      <c r="S54" s="209">
        <v>24</v>
      </c>
      <c r="T54" s="209"/>
      <c r="U54" s="279">
        <v>12</v>
      </c>
      <c r="V54" s="280" t="s">
        <v>51</v>
      </c>
      <c r="W54" s="281" t="s">
        <v>51</v>
      </c>
      <c r="X54" s="281" t="s">
        <v>51</v>
      </c>
      <c r="Y54" s="289" t="s">
        <v>51</v>
      </c>
      <c r="Z54" s="281" t="s">
        <v>51</v>
      </c>
      <c r="AA54" s="281" t="s">
        <v>51</v>
      </c>
      <c r="AB54" s="281" t="s">
        <v>51</v>
      </c>
      <c r="AC54" s="281" t="s">
        <v>51</v>
      </c>
      <c r="AD54" s="281" t="s">
        <v>51</v>
      </c>
      <c r="AE54" s="281" t="s">
        <v>51</v>
      </c>
      <c r="AF54" s="281" t="s">
        <v>51</v>
      </c>
      <c r="AG54" s="281" t="s">
        <v>51</v>
      </c>
      <c r="AH54" s="281" t="s">
        <v>51</v>
      </c>
      <c r="AI54" s="281" t="s">
        <v>51</v>
      </c>
      <c r="AJ54" s="281" t="s">
        <v>51</v>
      </c>
      <c r="AK54" s="281" t="s">
        <v>51</v>
      </c>
      <c r="AL54" s="281" t="s">
        <v>51</v>
      </c>
      <c r="AM54" s="289" t="s">
        <v>51</v>
      </c>
      <c r="AN54" s="289" t="s">
        <v>51</v>
      </c>
      <c r="AO54" s="281" t="s">
        <v>51</v>
      </c>
      <c r="AP54" s="281" t="s">
        <v>51</v>
      </c>
      <c r="AQ54" s="298">
        <f t="shared" si="205"/>
        <v>0</v>
      </c>
      <c r="AR54" s="299">
        <f>SUM(AQ54,S56:U56,R54,B54:C56)</f>
        <v>149</v>
      </c>
    </row>
    <row r="55" s="258" customFormat="1" ht="16.5" customHeight="1" spans="1:44">
      <c r="A55" s="274"/>
      <c r="B55" s="274"/>
      <c r="C55" s="274"/>
      <c r="D55" s="221"/>
      <c r="E55" s="221"/>
      <c r="F55" s="221">
        <v>3</v>
      </c>
      <c r="G55" s="209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82"/>
      <c r="S55" s="209">
        <f>79+8</f>
        <v>87</v>
      </c>
      <c r="T55" s="209"/>
      <c r="U55" s="279">
        <v>5</v>
      </c>
      <c r="V55" s="280" t="s">
        <v>51</v>
      </c>
      <c r="W55" s="281" t="s">
        <v>51</v>
      </c>
      <c r="X55" s="281" t="s">
        <v>51</v>
      </c>
      <c r="Y55" s="289" t="s">
        <v>51</v>
      </c>
      <c r="Z55" s="281" t="s">
        <v>51</v>
      </c>
      <c r="AA55" s="281" t="s">
        <v>51</v>
      </c>
      <c r="AB55" s="281" t="s">
        <v>51</v>
      </c>
      <c r="AC55" s="281" t="s">
        <v>51</v>
      </c>
      <c r="AD55" s="281" t="s">
        <v>205</v>
      </c>
      <c r="AE55" s="281" t="s">
        <v>51</v>
      </c>
      <c r="AF55" s="281" t="s">
        <v>51</v>
      </c>
      <c r="AG55" s="281" t="s">
        <v>51</v>
      </c>
      <c r="AH55" s="281" t="s">
        <v>51</v>
      </c>
      <c r="AI55" s="281" t="s">
        <v>51</v>
      </c>
      <c r="AJ55" s="281" t="s">
        <v>51</v>
      </c>
      <c r="AK55" s="281" t="s">
        <v>51</v>
      </c>
      <c r="AL55" s="281" t="s">
        <v>51</v>
      </c>
      <c r="AM55" s="289" t="s">
        <v>51</v>
      </c>
      <c r="AN55" s="289" t="s">
        <v>51</v>
      </c>
      <c r="AO55" s="281" t="s">
        <v>51</v>
      </c>
      <c r="AP55" s="281" t="s">
        <v>51</v>
      </c>
      <c r="AQ55" s="298"/>
      <c r="AR55" s="300"/>
    </row>
    <row r="56" s="258" customFormat="1" ht="16.5" customHeight="1" spans="1:44">
      <c r="A56" s="275"/>
      <c r="B56" s="275"/>
      <c r="C56" s="275"/>
      <c r="D56" s="214">
        <f t="shared" ref="D56:Q56" si="363">SUM(D54:D55)</f>
        <v>0</v>
      </c>
      <c r="E56" s="214">
        <f t="shared" si="363"/>
        <v>0</v>
      </c>
      <c r="F56" s="214">
        <f t="shared" si="363"/>
        <v>15</v>
      </c>
      <c r="G56" s="214">
        <f t="shared" si="363"/>
        <v>0</v>
      </c>
      <c r="H56" s="214">
        <f t="shared" si="363"/>
        <v>0</v>
      </c>
      <c r="I56" s="214">
        <f t="shared" si="363"/>
        <v>0</v>
      </c>
      <c r="J56" s="214">
        <f t="shared" si="363"/>
        <v>0</v>
      </c>
      <c r="K56" s="214">
        <f t="shared" si="363"/>
        <v>0</v>
      </c>
      <c r="L56" s="214">
        <f t="shared" si="363"/>
        <v>0</v>
      </c>
      <c r="M56" s="214">
        <f t="shared" si="363"/>
        <v>0</v>
      </c>
      <c r="N56" s="214">
        <f t="shared" si="363"/>
        <v>0</v>
      </c>
      <c r="O56" s="214">
        <f t="shared" si="363"/>
        <v>0</v>
      </c>
      <c r="P56" s="214">
        <f t="shared" si="363"/>
        <v>6</v>
      </c>
      <c r="Q56" s="214">
        <f t="shared" si="363"/>
        <v>0</v>
      </c>
      <c r="R56" s="283"/>
      <c r="S56" s="214">
        <f>SUM(S54:S55)</f>
        <v>111</v>
      </c>
      <c r="T56" s="214">
        <f>SUM(T54:T55)</f>
        <v>0</v>
      </c>
      <c r="U56" s="284">
        <f t="shared" ref="U56:V56" si="364">SUM(U54:U55)</f>
        <v>17</v>
      </c>
      <c r="V56" s="285">
        <f t="shared" si="364"/>
        <v>0</v>
      </c>
      <c r="W56" s="285">
        <f t="shared" ref="W56" si="365">SUM(W54:W55)</f>
        <v>0</v>
      </c>
      <c r="X56" s="285">
        <f t="shared" ref="X56" si="366">SUM(X54:X55)</f>
        <v>0</v>
      </c>
      <c r="Y56" s="285">
        <f t="shared" ref="Y56" si="367">SUM(Y54:Y55)</f>
        <v>0</v>
      </c>
      <c r="Z56" s="285">
        <f t="shared" ref="Z56" si="368">SUM(Z54:Z55)</f>
        <v>0</v>
      </c>
      <c r="AA56" s="285">
        <f t="shared" ref="AA56" si="369">SUM(AA54:AA55)</f>
        <v>0</v>
      </c>
      <c r="AB56" s="285">
        <f t="shared" ref="AB56" si="370">SUM(AB54:AB55)</f>
        <v>0</v>
      </c>
      <c r="AC56" s="285">
        <f t="shared" ref="AC56" si="371">SUM(AC54:AC55)</f>
        <v>0</v>
      </c>
      <c r="AD56" s="285">
        <f t="shared" ref="AD56" si="372">SUM(AD54:AD55)</f>
        <v>0</v>
      </c>
      <c r="AE56" s="285">
        <f t="shared" ref="AE56" si="373">SUM(AE54:AE55)</f>
        <v>0</v>
      </c>
      <c r="AF56" s="285">
        <f t="shared" ref="AF56" si="374">SUM(AF54:AF55)</f>
        <v>0</v>
      </c>
      <c r="AG56" s="285">
        <f t="shared" ref="AG56" si="375">SUM(AG54:AG55)</f>
        <v>0</v>
      </c>
      <c r="AH56" s="285">
        <f t="shared" ref="AH56" si="376">SUM(AH54:AH55)</f>
        <v>0</v>
      </c>
      <c r="AI56" s="285">
        <f t="shared" ref="AI56" si="377">SUM(AI54:AI55)</f>
        <v>0</v>
      </c>
      <c r="AJ56" s="285">
        <f t="shared" ref="AJ56" si="378">SUM(AJ54:AJ55)</f>
        <v>0</v>
      </c>
      <c r="AK56" s="285">
        <f t="shared" ref="AK56" si="379">SUM(AK54:AK55)</f>
        <v>0</v>
      </c>
      <c r="AL56" s="285">
        <f t="shared" ref="AL56" si="380">SUM(AL54:AL55)</f>
        <v>0</v>
      </c>
      <c r="AM56" s="285">
        <f t="shared" ref="AM56" si="381">SUM(AM54:AM55)</f>
        <v>0</v>
      </c>
      <c r="AN56" s="285">
        <f t="shared" ref="AN56" si="382">SUM(AN54:AN55)</f>
        <v>0</v>
      </c>
      <c r="AO56" s="285">
        <f t="shared" ref="AO56" si="383">SUM(AO54:AO55)</f>
        <v>0</v>
      </c>
      <c r="AP56" s="285">
        <f t="shared" ref="AP56" si="384">SUM(AP54:AP55)</f>
        <v>0</v>
      </c>
      <c r="AQ56" s="301"/>
      <c r="AR56" s="302"/>
    </row>
    <row r="57" ht="18.95" customHeight="1" spans="1:44">
      <c r="A57" s="273" t="s">
        <v>206</v>
      </c>
      <c r="B57" s="273"/>
      <c r="C57" s="273"/>
      <c r="D57" s="209"/>
      <c r="E57" s="209"/>
      <c r="F57" s="209"/>
      <c r="G57" s="231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78">
        <f>SUM(LARGE(D59:Q59,{1,2,3,4,5,6,7}))</f>
        <v>0</v>
      </c>
      <c r="S57" s="209"/>
      <c r="T57" s="209"/>
      <c r="U57" s="279"/>
      <c r="V57" s="280" t="s">
        <v>51</v>
      </c>
      <c r="W57" s="281" t="s">
        <v>51</v>
      </c>
      <c r="X57" s="281" t="s">
        <v>51</v>
      </c>
      <c r="Y57" s="289" t="s">
        <v>51</v>
      </c>
      <c r="Z57" s="281" t="s">
        <v>51</v>
      </c>
      <c r="AA57" s="281" t="s">
        <v>51</v>
      </c>
      <c r="AB57" s="281" t="s">
        <v>51</v>
      </c>
      <c r="AC57" s="281" t="s">
        <v>51</v>
      </c>
      <c r="AD57" s="281" t="s">
        <v>51</v>
      </c>
      <c r="AE57" s="281" t="s">
        <v>51</v>
      </c>
      <c r="AF57" s="281" t="s">
        <v>51</v>
      </c>
      <c r="AG57" s="281" t="s">
        <v>51</v>
      </c>
      <c r="AH57" s="281" t="s">
        <v>51</v>
      </c>
      <c r="AI57" s="281" t="s">
        <v>51</v>
      </c>
      <c r="AJ57" s="281" t="s">
        <v>51</v>
      </c>
      <c r="AK57" s="281" t="s">
        <v>51</v>
      </c>
      <c r="AL57" s="281" t="s">
        <v>51</v>
      </c>
      <c r="AM57" s="289" t="s">
        <v>51</v>
      </c>
      <c r="AN57" s="289" t="s">
        <v>51</v>
      </c>
      <c r="AO57" s="281" t="s">
        <v>51</v>
      </c>
      <c r="AP57" s="281" t="s">
        <v>51</v>
      </c>
      <c r="AQ57" s="298">
        <f t="shared" si="69"/>
        <v>0</v>
      </c>
      <c r="AR57" s="299">
        <f>SUM(AQ57,S59:U59,R57,B57:C59)</f>
        <v>0</v>
      </c>
    </row>
    <row r="58" s="258" customFormat="1" ht="18.95" customHeight="1" spans="1:44">
      <c r="A58" s="274"/>
      <c r="B58" s="274"/>
      <c r="C58" s="274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82"/>
      <c r="S58" s="209"/>
      <c r="T58" s="209"/>
      <c r="U58" s="279"/>
      <c r="V58" s="280" t="s">
        <v>51</v>
      </c>
      <c r="W58" s="281" t="s">
        <v>51</v>
      </c>
      <c r="X58" s="281" t="s">
        <v>51</v>
      </c>
      <c r="Y58" s="289" t="s">
        <v>51</v>
      </c>
      <c r="Z58" s="281" t="s">
        <v>51</v>
      </c>
      <c r="AA58" s="281" t="s">
        <v>51</v>
      </c>
      <c r="AB58" s="281" t="s">
        <v>51</v>
      </c>
      <c r="AC58" s="281" t="s">
        <v>51</v>
      </c>
      <c r="AD58" s="281" t="s">
        <v>51</v>
      </c>
      <c r="AE58" s="281" t="s">
        <v>51</v>
      </c>
      <c r="AF58" s="281" t="s">
        <v>51</v>
      </c>
      <c r="AG58" s="281" t="s">
        <v>51</v>
      </c>
      <c r="AH58" s="281" t="s">
        <v>51</v>
      </c>
      <c r="AI58" s="281" t="s">
        <v>51</v>
      </c>
      <c r="AJ58" s="281" t="s">
        <v>51</v>
      </c>
      <c r="AK58" s="281" t="s">
        <v>51</v>
      </c>
      <c r="AL58" s="281" t="s">
        <v>51</v>
      </c>
      <c r="AM58" s="289" t="s">
        <v>51</v>
      </c>
      <c r="AN58" s="289" t="s">
        <v>51</v>
      </c>
      <c r="AO58" s="281" t="s">
        <v>51</v>
      </c>
      <c r="AP58" s="281" t="s">
        <v>51</v>
      </c>
      <c r="AQ58" s="298"/>
      <c r="AR58" s="300"/>
    </row>
    <row r="59" s="258" customFormat="1" ht="18.95" customHeight="1" spans="1:44">
      <c r="A59" s="275"/>
      <c r="B59" s="275"/>
      <c r="C59" s="275"/>
      <c r="D59" s="214">
        <f t="shared" ref="D59:Q59" si="385">SUM(D57:D58)</f>
        <v>0</v>
      </c>
      <c r="E59" s="214">
        <f t="shared" si="385"/>
        <v>0</v>
      </c>
      <c r="F59" s="214">
        <f t="shared" si="385"/>
        <v>0</v>
      </c>
      <c r="G59" s="214">
        <f t="shared" si="385"/>
        <v>0</v>
      </c>
      <c r="H59" s="214">
        <f t="shared" si="385"/>
        <v>0</v>
      </c>
      <c r="I59" s="214">
        <f t="shared" si="385"/>
        <v>0</v>
      </c>
      <c r="J59" s="214">
        <f t="shared" si="385"/>
        <v>0</v>
      </c>
      <c r="K59" s="214">
        <f t="shared" si="385"/>
        <v>0</v>
      </c>
      <c r="L59" s="214">
        <f t="shared" si="385"/>
        <v>0</v>
      </c>
      <c r="M59" s="214">
        <f t="shared" si="385"/>
        <v>0</v>
      </c>
      <c r="N59" s="214">
        <f t="shared" si="385"/>
        <v>0</v>
      </c>
      <c r="O59" s="214">
        <f t="shared" si="385"/>
        <v>0</v>
      </c>
      <c r="P59" s="214">
        <f t="shared" si="385"/>
        <v>0</v>
      </c>
      <c r="Q59" s="214">
        <f t="shared" si="385"/>
        <v>0</v>
      </c>
      <c r="R59" s="283"/>
      <c r="S59" s="214">
        <f>SUM(S57:S58)</f>
        <v>0</v>
      </c>
      <c r="T59" s="214">
        <f>SUM(T57:T58)</f>
        <v>0</v>
      </c>
      <c r="U59" s="284">
        <f t="shared" ref="U59:V59" si="386">SUM(U57:U58)</f>
        <v>0</v>
      </c>
      <c r="V59" s="285">
        <f t="shared" si="386"/>
        <v>0</v>
      </c>
      <c r="W59" s="285">
        <f t="shared" ref="W59" si="387">SUM(W57:W58)</f>
        <v>0</v>
      </c>
      <c r="X59" s="285">
        <f t="shared" ref="X59" si="388">SUM(X57:X58)</f>
        <v>0</v>
      </c>
      <c r="Y59" s="285">
        <f t="shared" ref="Y59" si="389">SUM(Y57:Y58)</f>
        <v>0</v>
      </c>
      <c r="Z59" s="285">
        <f t="shared" ref="Z59" si="390">SUM(Z57:Z58)</f>
        <v>0</v>
      </c>
      <c r="AA59" s="285">
        <f t="shared" ref="AA59" si="391">SUM(AA57:AA58)</f>
        <v>0</v>
      </c>
      <c r="AB59" s="285">
        <f t="shared" ref="AB59" si="392">SUM(AB57:AB58)</f>
        <v>0</v>
      </c>
      <c r="AC59" s="285">
        <f t="shared" ref="AC59" si="393">SUM(AC57:AC58)</f>
        <v>0</v>
      </c>
      <c r="AD59" s="285">
        <f t="shared" ref="AD59" si="394">SUM(AD57:AD58)</f>
        <v>0</v>
      </c>
      <c r="AE59" s="285">
        <f t="shared" ref="AE59" si="395">SUM(AE57:AE58)</f>
        <v>0</v>
      </c>
      <c r="AF59" s="285">
        <f t="shared" ref="AF59" si="396">SUM(AF57:AF58)</f>
        <v>0</v>
      </c>
      <c r="AG59" s="285">
        <f t="shared" ref="AG59" si="397">SUM(AG57:AG58)</f>
        <v>0</v>
      </c>
      <c r="AH59" s="285">
        <f t="shared" ref="AH59" si="398">SUM(AH57:AH58)</f>
        <v>0</v>
      </c>
      <c r="AI59" s="285">
        <f t="shared" ref="AI59" si="399">SUM(AI57:AI58)</f>
        <v>0</v>
      </c>
      <c r="AJ59" s="285">
        <f t="shared" ref="AJ59" si="400">SUM(AJ57:AJ58)</f>
        <v>0</v>
      </c>
      <c r="AK59" s="285">
        <f t="shared" ref="AK59" si="401">SUM(AK57:AK58)</f>
        <v>0</v>
      </c>
      <c r="AL59" s="285">
        <f t="shared" ref="AL59" si="402">SUM(AL57:AL58)</f>
        <v>0</v>
      </c>
      <c r="AM59" s="285">
        <f t="shared" ref="AM59" si="403">SUM(AM57:AM58)</f>
        <v>0</v>
      </c>
      <c r="AN59" s="285">
        <f t="shared" ref="AN59" si="404">SUM(AN57:AN58)</f>
        <v>0</v>
      </c>
      <c r="AO59" s="285">
        <f t="shared" ref="AO59" si="405">SUM(AO57:AO58)</f>
        <v>0</v>
      </c>
      <c r="AP59" s="285">
        <f t="shared" ref="AP59" si="406">SUM(AP57:AP58)</f>
        <v>0</v>
      </c>
      <c r="AQ59" s="301"/>
      <c r="AR59" s="302"/>
    </row>
    <row r="60" ht="18.95" customHeight="1" spans="1:44">
      <c r="A60" s="273" t="s">
        <v>207</v>
      </c>
      <c r="B60" s="273"/>
      <c r="C60" s="273"/>
      <c r="D60" s="209"/>
      <c r="E60" s="209"/>
      <c r="F60" s="209"/>
      <c r="G60" s="231">
        <v>6</v>
      </c>
      <c r="H60" s="209"/>
      <c r="I60" s="209"/>
      <c r="J60" s="209"/>
      <c r="K60" s="209"/>
      <c r="L60" s="209">
        <v>6</v>
      </c>
      <c r="M60" s="209"/>
      <c r="N60" s="209"/>
      <c r="O60" s="209"/>
      <c r="P60" s="209">
        <v>12</v>
      </c>
      <c r="Q60" s="209"/>
      <c r="R60" s="278">
        <f>SUM(LARGE(D62:Q62,{1,2,3,4,5,6,7}))</f>
        <v>47</v>
      </c>
      <c r="S60" s="209">
        <v>24</v>
      </c>
      <c r="T60" s="209">
        <v>12</v>
      </c>
      <c r="U60" s="279">
        <v>12</v>
      </c>
      <c r="V60" s="280" t="s">
        <v>51</v>
      </c>
      <c r="W60" s="281" t="s">
        <v>51</v>
      </c>
      <c r="X60" s="281" t="s">
        <v>51</v>
      </c>
      <c r="Y60" s="289" t="s">
        <v>51</v>
      </c>
      <c r="Z60" s="281" t="s">
        <v>51</v>
      </c>
      <c r="AA60" s="281" t="s">
        <v>51</v>
      </c>
      <c r="AB60" s="281" t="s">
        <v>51</v>
      </c>
      <c r="AC60" s="281" t="s">
        <v>51</v>
      </c>
      <c r="AD60" s="281" t="s">
        <v>51</v>
      </c>
      <c r="AE60" s="281" t="s">
        <v>51</v>
      </c>
      <c r="AF60" s="281" t="s">
        <v>51</v>
      </c>
      <c r="AG60" s="281" t="s">
        <v>51</v>
      </c>
      <c r="AH60" s="281" t="s">
        <v>51</v>
      </c>
      <c r="AI60" s="281" t="s">
        <v>51</v>
      </c>
      <c r="AJ60" s="281">
        <v>38</v>
      </c>
      <c r="AK60" s="281">
        <v>109</v>
      </c>
      <c r="AL60" s="281" t="s">
        <v>51</v>
      </c>
      <c r="AM60" s="289" t="s">
        <v>51</v>
      </c>
      <c r="AN60" s="289" t="s">
        <v>51</v>
      </c>
      <c r="AO60" s="281" t="s">
        <v>51</v>
      </c>
      <c r="AP60" s="281" t="s">
        <v>51</v>
      </c>
      <c r="AQ60" s="298">
        <f>SUM(V62:AP62)</f>
        <v>243</v>
      </c>
      <c r="AR60" s="299">
        <f>SUM(AQ60,S62:U62,R60,B60:C62)</f>
        <v>563</v>
      </c>
    </row>
    <row r="61" s="258" customFormat="1" ht="18.95" customHeight="1" spans="1:44">
      <c r="A61" s="274"/>
      <c r="B61" s="274"/>
      <c r="C61" s="274"/>
      <c r="D61" s="209"/>
      <c r="E61" s="209"/>
      <c r="F61" s="209"/>
      <c r="G61" s="209">
        <v>12</v>
      </c>
      <c r="H61" s="209"/>
      <c r="I61" s="209"/>
      <c r="J61" s="209"/>
      <c r="K61" s="209"/>
      <c r="L61" s="209">
        <v>8</v>
      </c>
      <c r="M61" s="209"/>
      <c r="N61" s="209"/>
      <c r="O61" s="209"/>
      <c r="P61" s="209">
        <v>3</v>
      </c>
      <c r="Q61" s="209"/>
      <c r="R61" s="282"/>
      <c r="S61" s="209">
        <f>124+11</f>
        <v>135</v>
      </c>
      <c r="T61" s="209">
        <v>85</v>
      </c>
      <c r="U61" s="279">
        <v>5</v>
      </c>
      <c r="V61" s="280" t="s">
        <v>51</v>
      </c>
      <c r="W61" s="281" t="s">
        <v>51</v>
      </c>
      <c r="X61" s="281" t="s">
        <v>51</v>
      </c>
      <c r="Y61" s="289" t="s">
        <v>51</v>
      </c>
      <c r="Z61" s="281" t="s">
        <v>51</v>
      </c>
      <c r="AA61" s="281" t="s">
        <v>51</v>
      </c>
      <c r="AB61" s="281" t="s">
        <v>51</v>
      </c>
      <c r="AC61" s="281" t="s">
        <v>51</v>
      </c>
      <c r="AD61" s="281" t="s">
        <v>51</v>
      </c>
      <c r="AE61" s="281" t="s">
        <v>51</v>
      </c>
      <c r="AF61" s="281" t="s">
        <v>51</v>
      </c>
      <c r="AG61" s="281" t="s">
        <v>51</v>
      </c>
      <c r="AH61" s="281" t="s">
        <v>51</v>
      </c>
      <c r="AI61" s="281" t="s">
        <v>51</v>
      </c>
      <c r="AJ61" s="281">
        <v>32</v>
      </c>
      <c r="AK61" s="281">
        <v>64</v>
      </c>
      <c r="AL61" s="281" t="s">
        <v>51</v>
      </c>
      <c r="AM61" s="289" t="s">
        <v>51</v>
      </c>
      <c r="AN61" s="289" t="s">
        <v>51</v>
      </c>
      <c r="AO61" s="281" t="s">
        <v>51</v>
      </c>
      <c r="AP61" s="281" t="s">
        <v>51</v>
      </c>
      <c r="AQ61" s="298"/>
      <c r="AR61" s="300"/>
    </row>
    <row r="62" s="258" customFormat="1" ht="18.95" customHeight="1" spans="1:44">
      <c r="A62" s="275"/>
      <c r="B62" s="275"/>
      <c r="C62" s="275"/>
      <c r="D62" s="214">
        <f t="shared" ref="D62:Q62" si="407">SUM(D60:D61)</f>
        <v>0</v>
      </c>
      <c r="E62" s="214">
        <f t="shared" si="407"/>
        <v>0</v>
      </c>
      <c r="F62" s="214">
        <f t="shared" si="407"/>
        <v>0</v>
      </c>
      <c r="G62" s="214">
        <f t="shared" si="407"/>
        <v>18</v>
      </c>
      <c r="H62" s="214">
        <f t="shared" si="407"/>
        <v>0</v>
      </c>
      <c r="I62" s="214">
        <f t="shared" si="407"/>
        <v>0</v>
      </c>
      <c r="J62" s="214">
        <f t="shared" si="407"/>
        <v>0</v>
      </c>
      <c r="K62" s="214">
        <f t="shared" si="407"/>
        <v>0</v>
      </c>
      <c r="L62" s="214">
        <f t="shared" si="407"/>
        <v>14</v>
      </c>
      <c r="M62" s="214">
        <f t="shared" si="407"/>
        <v>0</v>
      </c>
      <c r="N62" s="214">
        <f t="shared" si="407"/>
        <v>0</v>
      </c>
      <c r="O62" s="214">
        <f t="shared" si="407"/>
        <v>0</v>
      </c>
      <c r="P62" s="214">
        <f t="shared" si="407"/>
        <v>15</v>
      </c>
      <c r="Q62" s="214">
        <f t="shared" si="407"/>
        <v>0</v>
      </c>
      <c r="R62" s="283"/>
      <c r="S62" s="214">
        <f>SUM(S60:S61)</f>
        <v>159</v>
      </c>
      <c r="T62" s="214">
        <f>SUM(T60:T61)</f>
        <v>97</v>
      </c>
      <c r="U62" s="284">
        <f t="shared" ref="U62:V62" si="408">SUM(U60:U61)</f>
        <v>17</v>
      </c>
      <c r="V62" s="285">
        <f t="shared" si="408"/>
        <v>0</v>
      </c>
      <c r="W62" s="285">
        <f t="shared" ref="W62" si="409">SUM(W60:W61)</f>
        <v>0</v>
      </c>
      <c r="X62" s="285">
        <f t="shared" ref="X62" si="410">SUM(X60:X61)</f>
        <v>0</v>
      </c>
      <c r="Y62" s="285">
        <f t="shared" ref="Y62" si="411">SUM(Y60:Y61)</f>
        <v>0</v>
      </c>
      <c r="Z62" s="285">
        <f t="shared" ref="Z62" si="412">SUM(Z60:Z61)</f>
        <v>0</v>
      </c>
      <c r="AA62" s="285">
        <f t="shared" ref="AA62" si="413">SUM(AA60:AA61)</f>
        <v>0</v>
      </c>
      <c r="AB62" s="285">
        <f t="shared" ref="AB62" si="414">SUM(AB60:AB61)</f>
        <v>0</v>
      </c>
      <c r="AC62" s="285">
        <f t="shared" ref="AC62" si="415">SUM(AC60:AC61)</f>
        <v>0</v>
      </c>
      <c r="AD62" s="285">
        <f t="shared" ref="AD62" si="416">SUM(AD60:AD61)</f>
        <v>0</v>
      </c>
      <c r="AE62" s="285">
        <f t="shared" ref="AE62" si="417">SUM(AE60:AE61)</f>
        <v>0</v>
      </c>
      <c r="AF62" s="285">
        <f t="shared" ref="AF62" si="418">SUM(AF60:AF61)</f>
        <v>0</v>
      </c>
      <c r="AG62" s="285">
        <f t="shared" ref="AG62" si="419">SUM(AG60:AG61)</f>
        <v>0</v>
      </c>
      <c r="AH62" s="285">
        <f t="shared" ref="AH62" si="420">SUM(AH60:AH61)</f>
        <v>0</v>
      </c>
      <c r="AI62" s="285">
        <f t="shared" ref="AI62" si="421">SUM(AI60:AI61)</f>
        <v>0</v>
      </c>
      <c r="AJ62" s="285">
        <f t="shared" ref="AJ62" si="422">SUM(AJ60:AJ61)</f>
        <v>70</v>
      </c>
      <c r="AK62" s="285">
        <f t="shared" ref="AK62" si="423">SUM(AK60:AK61)</f>
        <v>173</v>
      </c>
      <c r="AL62" s="285">
        <f t="shared" ref="AL62" si="424">SUM(AL60:AL61)</f>
        <v>0</v>
      </c>
      <c r="AM62" s="285">
        <f t="shared" ref="AM62" si="425">SUM(AM60:AM61)</f>
        <v>0</v>
      </c>
      <c r="AN62" s="285">
        <f t="shared" ref="AN62" si="426">SUM(AN60:AN61)</f>
        <v>0</v>
      </c>
      <c r="AO62" s="285">
        <f t="shared" ref="AO62" si="427">SUM(AO60:AO61)</f>
        <v>0</v>
      </c>
      <c r="AP62" s="285">
        <f t="shared" ref="AP62" si="428">SUM(AP60:AP61)</f>
        <v>0</v>
      </c>
      <c r="AQ62" s="301"/>
      <c r="AR62" s="302"/>
    </row>
    <row r="63" ht="18.95" customHeight="1" spans="1:44">
      <c r="A63" s="273" t="s">
        <v>208</v>
      </c>
      <c r="B63" s="273"/>
      <c r="C63" s="273"/>
      <c r="D63" s="209">
        <v>6</v>
      </c>
      <c r="E63" s="209"/>
      <c r="F63" s="209"/>
      <c r="G63" s="231"/>
      <c r="H63" s="209"/>
      <c r="I63" s="209"/>
      <c r="J63" s="209"/>
      <c r="K63" s="209"/>
      <c r="L63" s="209"/>
      <c r="M63" s="209"/>
      <c r="N63" s="209"/>
      <c r="O63" s="209"/>
      <c r="P63" s="209">
        <v>6</v>
      </c>
      <c r="Q63" s="209"/>
      <c r="R63" s="278">
        <f>SUM(LARGE(D65:Q65,{1,2,3,4,5,6,7}))</f>
        <v>24</v>
      </c>
      <c r="S63" s="209">
        <v>12</v>
      </c>
      <c r="T63" s="209">
        <v>12</v>
      </c>
      <c r="U63" s="279">
        <v>12</v>
      </c>
      <c r="V63" s="280" t="s">
        <v>51</v>
      </c>
      <c r="W63" s="281" t="s">
        <v>51</v>
      </c>
      <c r="X63" s="281" t="s">
        <v>51</v>
      </c>
      <c r="Y63" s="289" t="s">
        <v>51</v>
      </c>
      <c r="Z63" s="281" t="s">
        <v>51</v>
      </c>
      <c r="AA63" s="281" t="s">
        <v>51</v>
      </c>
      <c r="AB63" s="281" t="s">
        <v>51</v>
      </c>
      <c r="AC63" s="281" t="s">
        <v>51</v>
      </c>
      <c r="AD63" s="281" t="s">
        <v>51</v>
      </c>
      <c r="AE63" s="281" t="s">
        <v>51</v>
      </c>
      <c r="AF63" s="281" t="s">
        <v>51</v>
      </c>
      <c r="AG63" s="281" t="s">
        <v>51</v>
      </c>
      <c r="AH63" s="281" t="s">
        <v>51</v>
      </c>
      <c r="AI63" s="281" t="s">
        <v>51</v>
      </c>
      <c r="AJ63" s="281" t="s">
        <v>51</v>
      </c>
      <c r="AK63" s="281" t="s">
        <v>51</v>
      </c>
      <c r="AL63" s="281" t="s">
        <v>51</v>
      </c>
      <c r="AM63" s="289" t="s">
        <v>51</v>
      </c>
      <c r="AN63" s="289" t="s">
        <v>51</v>
      </c>
      <c r="AO63" s="281" t="s">
        <v>51</v>
      </c>
      <c r="AP63" s="281" t="s">
        <v>51</v>
      </c>
      <c r="AQ63" s="298">
        <f t="shared" si="114"/>
        <v>0</v>
      </c>
      <c r="AR63" s="299">
        <f>SUM(AQ63,S65:U65,R63,B63:C65)</f>
        <v>101</v>
      </c>
    </row>
    <row r="64" s="258" customFormat="1" ht="18.95" customHeight="1" spans="1:44">
      <c r="A64" s="274"/>
      <c r="B64" s="274"/>
      <c r="C64" s="274"/>
      <c r="D64" s="209">
        <v>12</v>
      </c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82"/>
      <c r="S64" s="209">
        <v>6</v>
      </c>
      <c r="T64" s="209">
        <v>20</v>
      </c>
      <c r="U64" s="279">
        <v>15</v>
      </c>
      <c r="V64" s="280" t="s">
        <v>51</v>
      </c>
      <c r="W64" s="281" t="s">
        <v>51</v>
      </c>
      <c r="X64" s="281" t="s">
        <v>51</v>
      </c>
      <c r="Y64" s="289" t="s">
        <v>51</v>
      </c>
      <c r="Z64" s="281" t="s">
        <v>51</v>
      </c>
      <c r="AA64" s="281" t="s">
        <v>51</v>
      </c>
      <c r="AB64" s="281" t="s">
        <v>51</v>
      </c>
      <c r="AC64" s="281" t="s">
        <v>51</v>
      </c>
      <c r="AD64" s="281" t="s">
        <v>51</v>
      </c>
      <c r="AE64" s="281" t="s">
        <v>51</v>
      </c>
      <c r="AF64" s="281" t="s">
        <v>51</v>
      </c>
      <c r="AG64" s="281" t="s">
        <v>51</v>
      </c>
      <c r="AH64" s="281" t="s">
        <v>51</v>
      </c>
      <c r="AI64" s="281" t="s">
        <v>51</v>
      </c>
      <c r="AJ64" s="281" t="s">
        <v>51</v>
      </c>
      <c r="AK64" s="281" t="s">
        <v>51</v>
      </c>
      <c r="AL64" s="281" t="s">
        <v>51</v>
      </c>
      <c r="AM64" s="289" t="s">
        <v>51</v>
      </c>
      <c r="AN64" s="289" t="s">
        <v>51</v>
      </c>
      <c r="AO64" s="281" t="s">
        <v>51</v>
      </c>
      <c r="AP64" s="281" t="s">
        <v>51</v>
      </c>
      <c r="AQ64" s="298"/>
      <c r="AR64" s="300"/>
    </row>
    <row r="65" s="258" customFormat="1" ht="18.95" customHeight="1" spans="1:44">
      <c r="A65" s="275"/>
      <c r="B65" s="275"/>
      <c r="C65" s="275"/>
      <c r="D65" s="214">
        <f t="shared" ref="D65:Q65" si="429">SUM(D63:D64)</f>
        <v>18</v>
      </c>
      <c r="E65" s="214">
        <f t="shared" si="429"/>
        <v>0</v>
      </c>
      <c r="F65" s="214">
        <f t="shared" si="429"/>
        <v>0</v>
      </c>
      <c r="G65" s="214">
        <f t="shared" si="429"/>
        <v>0</v>
      </c>
      <c r="H65" s="214">
        <f t="shared" si="429"/>
        <v>0</v>
      </c>
      <c r="I65" s="214">
        <f t="shared" si="429"/>
        <v>0</v>
      </c>
      <c r="J65" s="214">
        <f t="shared" si="429"/>
        <v>0</v>
      </c>
      <c r="K65" s="214">
        <f t="shared" si="429"/>
        <v>0</v>
      </c>
      <c r="L65" s="214">
        <f t="shared" si="429"/>
        <v>0</v>
      </c>
      <c r="M65" s="214">
        <f t="shared" si="429"/>
        <v>0</v>
      </c>
      <c r="N65" s="214">
        <f t="shared" si="429"/>
        <v>0</v>
      </c>
      <c r="O65" s="214">
        <f t="shared" si="429"/>
        <v>0</v>
      </c>
      <c r="P65" s="214">
        <f t="shared" si="429"/>
        <v>6</v>
      </c>
      <c r="Q65" s="214">
        <f t="shared" si="429"/>
        <v>0</v>
      </c>
      <c r="R65" s="283"/>
      <c r="S65" s="214">
        <f>SUM(S63:S64)</f>
        <v>18</v>
      </c>
      <c r="T65" s="214">
        <f>SUM(T63:T64)</f>
        <v>32</v>
      </c>
      <c r="U65" s="284">
        <f t="shared" ref="U65:V65" si="430">SUM(U63:U64)</f>
        <v>27</v>
      </c>
      <c r="V65" s="285">
        <f t="shared" si="430"/>
        <v>0</v>
      </c>
      <c r="W65" s="285">
        <f t="shared" ref="W65" si="431">SUM(W63:W64)</f>
        <v>0</v>
      </c>
      <c r="X65" s="285">
        <f t="shared" ref="X65" si="432">SUM(X63:X64)</f>
        <v>0</v>
      </c>
      <c r="Y65" s="285">
        <f t="shared" ref="Y65" si="433">SUM(Y63:Y64)</f>
        <v>0</v>
      </c>
      <c r="Z65" s="285">
        <f t="shared" ref="Z65" si="434">SUM(Z63:Z64)</f>
        <v>0</v>
      </c>
      <c r="AA65" s="285">
        <f t="shared" ref="AA65" si="435">SUM(AA63:AA64)</f>
        <v>0</v>
      </c>
      <c r="AB65" s="285">
        <f t="shared" ref="AB65" si="436">SUM(AB63:AB64)</f>
        <v>0</v>
      </c>
      <c r="AC65" s="285">
        <f t="shared" ref="AC65" si="437">SUM(AC63:AC64)</f>
        <v>0</v>
      </c>
      <c r="AD65" s="285">
        <f t="shared" ref="AD65" si="438">SUM(AD63:AD64)</f>
        <v>0</v>
      </c>
      <c r="AE65" s="285">
        <f t="shared" ref="AE65" si="439">SUM(AE63:AE64)</f>
        <v>0</v>
      </c>
      <c r="AF65" s="285">
        <f t="shared" ref="AF65" si="440">SUM(AF63:AF64)</f>
        <v>0</v>
      </c>
      <c r="AG65" s="285">
        <f t="shared" ref="AG65" si="441">SUM(AG63:AG64)</f>
        <v>0</v>
      </c>
      <c r="AH65" s="285">
        <f t="shared" ref="AH65" si="442">SUM(AH63:AH64)</f>
        <v>0</v>
      </c>
      <c r="AI65" s="285">
        <f t="shared" ref="AI65" si="443">SUM(AI63:AI64)</f>
        <v>0</v>
      </c>
      <c r="AJ65" s="285">
        <f t="shared" ref="AJ65" si="444">SUM(AJ63:AJ64)</f>
        <v>0</v>
      </c>
      <c r="AK65" s="285">
        <f t="shared" ref="AK65" si="445">SUM(AK63:AK64)</f>
        <v>0</v>
      </c>
      <c r="AL65" s="285">
        <f t="shared" ref="AL65" si="446">SUM(AL63:AL64)</f>
        <v>0</v>
      </c>
      <c r="AM65" s="285">
        <f t="shared" ref="AM65" si="447">SUM(AM63:AM64)</f>
        <v>0</v>
      </c>
      <c r="AN65" s="285">
        <f t="shared" ref="AN65" si="448">SUM(AN63:AN64)</f>
        <v>0</v>
      </c>
      <c r="AO65" s="285">
        <f t="shared" ref="AO65" si="449">SUM(AO63:AO64)</f>
        <v>0</v>
      </c>
      <c r="AP65" s="285">
        <f t="shared" ref="AP65" si="450">SUM(AP63:AP64)</f>
        <v>0</v>
      </c>
      <c r="AQ65" s="301"/>
      <c r="AR65" s="302"/>
    </row>
    <row r="66" ht="18.95" customHeight="1" spans="1:44">
      <c r="A66" s="273" t="s">
        <v>124</v>
      </c>
      <c r="B66" s="273"/>
      <c r="C66" s="273"/>
      <c r="D66" s="209">
        <v>6</v>
      </c>
      <c r="E66" s="209"/>
      <c r="F66" s="209"/>
      <c r="G66" s="231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78">
        <f>SUM(LARGE(D68:Q68,{1,2,3,4,5,6,7}))</f>
        <v>12</v>
      </c>
      <c r="S66" s="209"/>
      <c r="T66" s="209"/>
      <c r="U66" s="279"/>
      <c r="V66" s="280" t="s">
        <v>51</v>
      </c>
      <c r="W66" s="281" t="s">
        <v>51</v>
      </c>
      <c r="X66" s="281" t="s">
        <v>51</v>
      </c>
      <c r="Y66" s="289" t="s">
        <v>51</v>
      </c>
      <c r="Z66" s="281" t="s">
        <v>51</v>
      </c>
      <c r="AA66" s="281" t="s">
        <v>51</v>
      </c>
      <c r="AB66" s="281" t="s">
        <v>51</v>
      </c>
      <c r="AC66" s="281" t="s">
        <v>51</v>
      </c>
      <c r="AD66" s="281" t="s">
        <v>51</v>
      </c>
      <c r="AE66" s="281" t="s">
        <v>51</v>
      </c>
      <c r="AF66" s="281" t="s">
        <v>51</v>
      </c>
      <c r="AG66" s="281" t="s">
        <v>51</v>
      </c>
      <c r="AH66" s="281" t="s">
        <v>51</v>
      </c>
      <c r="AI66" s="281" t="s">
        <v>51</v>
      </c>
      <c r="AJ66" s="281" t="s">
        <v>51</v>
      </c>
      <c r="AK66" s="281" t="s">
        <v>51</v>
      </c>
      <c r="AL66" s="281" t="s">
        <v>51</v>
      </c>
      <c r="AM66" s="289" t="s">
        <v>51</v>
      </c>
      <c r="AN66" s="289" t="s">
        <v>51</v>
      </c>
      <c r="AO66" s="281" t="s">
        <v>51</v>
      </c>
      <c r="AP66" s="281" t="s">
        <v>51</v>
      </c>
      <c r="AQ66" s="298">
        <f t="shared" ref="AQ66" si="451">SUM(V68:AP68)</f>
        <v>0</v>
      </c>
      <c r="AR66" s="299">
        <f>SUM(AQ66,S68:U68,R66,B66:C68)</f>
        <v>12</v>
      </c>
    </row>
    <row r="67" s="258" customFormat="1" ht="18.95" customHeight="1" spans="1:44">
      <c r="A67" s="274"/>
      <c r="B67" s="274"/>
      <c r="C67" s="274"/>
      <c r="D67" s="209">
        <v>6</v>
      </c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82"/>
      <c r="S67" s="209"/>
      <c r="T67" s="209"/>
      <c r="U67" s="279"/>
      <c r="V67" s="280" t="s">
        <v>51</v>
      </c>
      <c r="W67" s="281" t="s">
        <v>51</v>
      </c>
      <c r="X67" s="281" t="s">
        <v>51</v>
      </c>
      <c r="Y67" s="289" t="s">
        <v>51</v>
      </c>
      <c r="Z67" s="281" t="s">
        <v>51</v>
      </c>
      <c r="AA67" s="281" t="s">
        <v>51</v>
      </c>
      <c r="AB67" s="281" t="s">
        <v>51</v>
      </c>
      <c r="AC67" s="281" t="s">
        <v>51</v>
      </c>
      <c r="AD67" s="281" t="s">
        <v>51</v>
      </c>
      <c r="AE67" s="281" t="s">
        <v>51</v>
      </c>
      <c r="AF67" s="281" t="s">
        <v>51</v>
      </c>
      <c r="AG67" s="281" t="s">
        <v>51</v>
      </c>
      <c r="AH67" s="281" t="s">
        <v>51</v>
      </c>
      <c r="AI67" s="281" t="s">
        <v>51</v>
      </c>
      <c r="AJ67" s="281" t="s">
        <v>51</v>
      </c>
      <c r="AK67" s="281" t="s">
        <v>51</v>
      </c>
      <c r="AL67" s="281" t="s">
        <v>51</v>
      </c>
      <c r="AM67" s="289" t="s">
        <v>51</v>
      </c>
      <c r="AN67" s="289" t="s">
        <v>51</v>
      </c>
      <c r="AO67" s="281" t="s">
        <v>51</v>
      </c>
      <c r="AP67" s="281" t="s">
        <v>51</v>
      </c>
      <c r="AQ67" s="298"/>
      <c r="AR67" s="300"/>
    </row>
    <row r="68" s="258" customFormat="1" ht="18.95" customHeight="1" spans="1:44">
      <c r="A68" s="275"/>
      <c r="B68" s="275"/>
      <c r="C68" s="275"/>
      <c r="D68" s="214">
        <f t="shared" ref="D68:Q68" si="452">SUM(D66:D67)</f>
        <v>12</v>
      </c>
      <c r="E68" s="214">
        <f t="shared" si="452"/>
        <v>0</v>
      </c>
      <c r="F68" s="214">
        <f t="shared" si="452"/>
        <v>0</v>
      </c>
      <c r="G68" s="214">
        <f t="shared" si="452"/>
        <v>0</v>
      </c>
      <c r="H68" s="214">
        <f t="shared" si="452"/>
        <v>0</v>
      </c>
      <c r="I68" s="214">
        <f t="shared" si="452"/>
        <v>0</v>
      </c>
      <c r="J68" s="214">
        <f t="shared" si="452"/>
        <v>0</v>
      </c>
      <c r="K68" s="214">
        <f t="shared" si="452"/>
        <v>0</v>
      </c>
      <c r="L68" s="214">
        <f t="shared" si="452"/>
        <v>0</v>
      </c>
      <c r="M68" s="214">
        <f t="shared" si="452"/>
        <v>0</v>
      </c>
      <c r="N68" s="214">
        <f t="shared" si="452"/>
        <v>0</v>
      </c>
      <c r="O68" s="214">
        <f t="shared" si="452"/>
        <v>0</v>
      </c>
      <c r="P68" s="214">
        <f t="shared" si="452"/>
        <v>0</v>
      </c>
      <c r="Q68" s="214">
        <f t="shared" si="452"/>
        <v>0</v>
      </c>
      <c r="R68" s="283"/>
      <c r="S68" s="214">
        <f>SUM(S66:S67)</f>
        <v>0</v>
      </c>
      <c r="T68" s="214">
        <f>SUM(T66:T67)</f>
        <v>0</v>
      </c>
      <c r="U68" s="284">
        <f t="shared" ref="U68:V68" si="453">SUM(U66:U67)</f>
        <v>0</v>
      </c>
      <c r="V68" s="285">
        <f t="shared" si="453"/>
        <v>0</v>
      </c>
      <c r="W68" s="285">
        <f t="shared" ref="W68" si="454">SUM(W66:W67)</f>
        <v>0</v>
      </c>
      <c r="X68" s="285">
        <f t="shared" ref="X68" si="455">SUM(X66:X67)</f>
        <v>0</v>
      </c>
      <c r="Y68" s="285">
        <f t="shared" ref="Y68" si="456">SUM(Y66:Y67)</f>
        <v>0</v>
      </c>
      <c r="Z68" s="285">
        <f t="shared" ref="Z68" si="457">SUM(Z66:Z67)</f>
        <v>0</v>
      </c>
      <c r="AA68" s="285">
        <f t="shared" ref="AA68" si="458">SUM(AA66:AA67)</f>
        <v>0</v>
      </c>
      <c r="AB68" s="285">
        <f t="shared" ref="AB68" si="459">SUM(AB66:AB67)</f>
        <v>0</v>
      </c>
      <c r="AC68" s="285">
        <f t="shared" ref="AC68" si="460">SUM(AC66:AC67)</f>
        <v>0</v>
      </c>
      <c r="AD68" s="285">
        <f t="shared" ref="AD68" si="461">SUM(AD66:AD67)</f>
        <v>0</v>
      </c>
      <c r="AE68" s="285">
        <f t="shared" ref="AE68" si="462">SUM(AE66:AE67)</f>
        <v>0</v>
      </c>
      <c r="AF68" s="285">
        <f t="shared" ref="AF68" si="463">SUM(AF66:AF67)</f>
        <v>0</v>
      </c>
      <c r="AG68" s="285">
        <f t="shared" ref="AG68" si="464">SUM(AG66:AG67)</f>
        <v>0</v>
      </c>
      <c r="AH68" s="285">
        <f t="shared" ref="AH68" si="465">SUM(AH66:AH67)</f>
        <v>0</v>
      </c>
      <c r="AI68" s="285">
        <f t="shared" ref="AI68" si="466">SUM(AI66:AI67)</f>
        <v>0</v>
      </c>
      <c r="AJ68" s="285">
        <f t="shared" ref="AJ68" si="467">SUM(AJ66:AJ67)</f>
        <v>0</v>
      </c>
      <c r="AK68" s="285">
        <f t="shared" ref="AK68" si="468">SUM(AK66:AK67)</f>
        <v>0</v>
      </c>
      <c r="AL68" s="285">
        <f t="shared" ref="AL68" si="469">SUM(AL66:AL67)</f>
        <v>0</v>
      </c>
      <c r="AM68" s="285">
        <f t="shared" ref="AM68" si="470">SUM(AM66:AM67)</f>
        <v>0</v>
      </c>
      <c r="AN68" s="285">
        <f t="shared" ref="AN68" si="471">SUM(AN66:AN67)</f>
        <v>0</v>
      </c>
      <c r="AO68" s="285">
        <f t="shared" ref="AO68" si="472">SUM(AO66:AO67)</f>
        <v>0</v>
      </c>
      <c r="AP68" s="285">
        <f t="shared" ref="AP68" si="473">SUM(AP66:AP67)</f>
        <v>0</v>
      </c>
      <c r="AQ68" s="301"/>
      <c r="AR68" s="302"/>
    </row>
    <row r="69" ht="18.95" customHeight="1" spans="1:44">
      <c r="A69" s="273" t="s">
        <v>125</v>
      </c>
      <c r="B69" s="273"/>
      <c r="C69" s="273"/>
      <c r="D69" s="209"/>
      <c r="E69" s="209">
        <v>6</v>
      </c>
      <c r="F69" s="209"/>
      <c r="G69" s="231">
        <v>12</v>
      </c>
      <c r="H69" s="209"/>
      <c r="I69" s="209"/>
      <c r="J69" s="209">
        <v>12</v>
      </c>
      <c r="K69" s="209"/>
      <c r="L69" s="209"/>
      <c r="M69" s="209"/>
      <c r="N69" s="209"/>
      <c r="O69" s="209"/>
      <c r="P69" s="209"/>
      <c r="Q69" s="209"/>
      <c r="R69" s="278">
        <f>SUM(LARGE(D71:Q71,{1,2,3,4,5,6,7}))</f>
        <v>92</v>
      </c>
      <c r="S69" s="209">
        <v>12</v>
      </c>
      <c r="T69" s="209">
        <v>12</v>
      </c>
      <c r="U69" s="279">
        <v>12</v>
      </c>
      <c r="V69" s="280">
        <v>10</v>
      </c>
      <c r="W69" s="281" t="s">
        <v>51</v>
      </c>
      <c r="X69" s="281" t="s">
        <v>51</v>
      </c>
      <c r="Y69" s="289" t="s">
        <v>51</v>
      </c>
      <c r="Z69" s="281" t="s">
        <v>51</v>
      </c>
      <c r="AA69" s="281" t="s">
        <v>51</v>
      </c>
      <c r="AB69" s="281" t="s">
        <v>51</v>
      </c>
      <c r="AC69" s="281" t="s">
        <v>51</v>
      </c>
      <c r="AD69" s="281" t="s">
        <v>51</v>
      </c>
      <c r="AE69" s="281" t="s">
        <v>51</v>
      </c>
      <c r="AF69" s="281" t="s">
        <v>51</v>
      </c>
      <c r="AG69" s="281" t="s">
        <v>51</v>
      </c>
      <c r="AH69" s="281" t="s">
        <v>51</v>
      </c>
      <c r="AI69" s="281" t="s">
        <v>51</v>
      </c>
      <c r="AJ69" s="281" t="s">
        <v>51</v>
      </c>
      <c r="AK69" s="281" t="s">
        <v>51</v>
      </c>
      <c r="AL69" s="281" t="s">
        <v>51</v>
      </c>
      <c r="AM69" s="289" t="s">
        <v>51</v>
      </c>
      <c r="AN69" s="289" t="s">
        <v>51</v>
      </c>
      <c r="AO69" s="281">
        <v>30</v>
      </c>
      <c r="AP69" s="281" t="s">
        <v>51</v>
      </c>
      <c r="AQ69" s="298">
        <f t="shared" ref="AQ69" si="474">SUM(V71:AP71)</f>
        <v>88</v>
      </c>
      <c r="AR69" s="299">
        <f>SUM(AQ69,S71:U71,R69,B69:C71)</f>
        <v>335</v>
      </c>
    </row>
    <row r="70" s="258" customFormat="1" ht="16.5" customHeight="1" spans="1:44">
      <c r="A70" s="274"/>
      <c r="B70" s="274"/>
      <c r="C70" s="274"/>
      <c r="D70" s="221"/>
      <c r="E70" s="221">
        <v>15</v>
      </c>
      <c r="F70" s="221"/>
      <c r="G70" s="209">
        <v>40</v>
      </c>
      <c r="H70" s="221"/>
      <c r="I70" s="221"/>
      <c r="J70" s="221">
        <v>7</v>
      </c>
      <c r="K70" s="221"/>
      <c r="L70" s="221"/>
      <c r="M70" s="221"/>
      <c r="N70" s="221"/>
      <c r="O70" s="221"/>
      <c r="P70" s="221"/>
      <c r="Q70" s="221"/>
      <c r="R70" s="282"/>
      <c r="S70" s="209">
        <v>88</v>
      </c>
      <c r="T70" s="221">
        <v>16</v>
      </c>
      <c r="U70" s="279">
        <v>15</v>
      </c>
      <c r="V70" s="280">
        <v>16</v>
      </c>
      <c r="W70" s="281" t="s">
        <v>51</v>
      </c>
      <c r="X70" s="281" t="s">
        <v>51</v>
      </c>
      <c r="Y70" s="289" t="s">
        <v>51</v>
      </c>
      <c r="Z70" s="281" t="s">
        <v>51</v>
      </c>
      <c r="AA70" s="281" t="s">
        <v>51</v>
      </c>
      <c r="AB70" s="281" t="s">
        <v>51</v>
      </c>
      <c r="AC70" s="281" t="s">
        <v>51</v>
      </c>
      <c r="AD70" s="281" t="s">
        <v>51</v>
      </c>
      <c r="AE70" s="281" t="s">
        <v>51</v>
      </c>
      <c r="AF70" s="281" t="s">
        <v>51</v>
      </c>
      <c r="AG70" s="281" t="s">
        <v>51</v>
      </c>
      <c r="AH70" s="281" t="s">
        <v>51</v>
      </c>
      <c r="AI70" s="281" t="s">
        <v>51</v>
      </c>
      <c r="AJ70" s="281" t="s">
        <v>51</v>
      </c>
      <c r="AK70" s="281" t="s">
        <v>51</v>
      </c>
      <c r="AL70" s="281" t="s">
        <v>51</v>
      </c>
      <c r="AM70" s="289" t="s">
        <v>51</v>
      </c>
      <c r="AN70" s="289" t="s">
        <v>51</v>
      </c>
      <c r="AO70" s="281">
        <v>32</v>
      </c>
      <c r="AP70" s="281" t="s">
        <v>51</v>
      </c>
      <c r="AQ70" s="298"/>
      <c r="AR70" s="300"/>
    </row>
    <row r="71" s="258" customFormat="1" ht="16.5" customHeight="1" spans="1:44">
      <c r="A71" s="275"/>
      <c r="B71" s="275"/>
      <c r="C71" s="275"/>
      <c r="D71" s="214">
        <f t="shared" ref="D71:Q71" si="475">SUM(D69:D70)</f>
        <v>0</v>
      </c>
      <c r="E71" s="214">
        <f t="shared" si="475"/>
        <v>21</v>
      </c>
      <c r="F71" s="214">
        <f t="shared" si="475"/>
        <v>0</v>
      </c>
      <c r="G71" s="214">
        <f t="shared" si="475"/>
        <v>52</v>
      </c>
      <c r="H71" s="214">
        <f t="shared" si="475"/>
        <v>0</v>
      </c>
      <c r="I71" s="214">
        <f t="shared" si="475"/>
        <v>0</v>
      </c>
      <c r="J71" s="214">
        <f t="shared" si="475"/>
        <v>19</v>
      </c>
      <c r="K71" s="214">
        <f t="shared" si="475"/>
        <v>0</v>
      </c>
      <c r="L71" s="214">
        <f t="shared" si="475"/>
        <v>0</v>
      </c>
      <c r="M71" s="214">
        <f t="shared" si="475"/>
        <v>0</v>
      </c>
      <c r="N71" s="214">
        <f t="shared" si="475"/>
        <v>0</v>
      </c>
      <c r="O71" s="214">
        <f t="shared" si="475"/>
        <v>0</v>
      </c>
      <c r="P71" s="214">
        <f t="shared" si="475"/>
        <v>0</v>
      </c>
      <c r="Q71" s="214">
        <f t="shared" si="475"/>
        <v>0</v>
      </c>
      <c r="R71" s="283"/>
      <c r="S71" s="214">
        <f>SUM(S69:S70)</f>
        <v>100</v>
      </c>
      <c r="T71" s="214">
        <f>SUM(T69:T70)</f>
        <v>28</v>
      </c>
      <c r="U71" s="284">
        <f t="shared" ref="U71:V71" si="476">SUM(U69:U70)</f>
        <v>27</v>
      </c>
      <c r="V71" s="285">
        <f t="shared" si="476"/>
        <v>26</v>
      </c>
      <c r="W71" s="285">
        <f t="shared" ref="W71" si="477">SUM(W69:W70)</f>
        <v>0</v>
      </c>
      <c r="X71" s="285">
        <f t="shared" ref="X71" si="478">SUM(X69:X70)</f>
        <v>0</v>
      </c>
      <c r="Y71" s="285">
        <f t="shared" ref="Y71" si="479">SUM(Y69:Y70)</f>
        <v>0</v>
      </c>
      <c r="Z71" s="285">
        <f t="shared" ref="Z71" si="480">SUM(Z69:Z70)</f>
        <v>0</v>
      </c>
      <c r="AA71" s="285">
        <f t="shared" ref="AA71" si="481">SUM(AA69:AA70)</f>
        <v>0</v>
      </c>
      <c r="AB71" s="285">
        <f t="shared" ref="AB71" si="482">SUM(AB69:AB70)</f>
        <v>0</v>
      </c>
      <c r="AC71" s="285">
        <f t="shared" ref="AC71" si="483">SUM(AC69:AC70)</f>
        <v>0</v>
      </c>
      <c r="AD71" s="285">
        <f t="shared" ref="AD71" si="484">SUM(AD69:AD70)</f>
        <v>0</v>
      </c>
      <c r="AE71" s="285">
        <f t="shared" ref="AE71" si="485">SUM(AE69:AE70)</f>
        <v>0</v>
      </c>
      <c r="AF71" s="285">
        <f t="shared" ref="AF71" si="486">SUM(AF69:AF70)</f>
        <v>0</v>
      </c>
      <c r="AG71" s="285">
        <f t="shared" ref="AG71" si="487">SUM(AG69:AG70)</f>
        <v>0</v>
      </c>
      <c r="AH71" s="285">
        <f t="shared" ref="AH71" si="488">SUM(AH69:AH70)</f>
        <v>0</v>
      </c>
      <c r="AI71" s="285">
        <f t="shared" ref="AI71" si="489">SUM(AI69:AI70)</f>
        <v>0</v>
      </c>
      <c r="AJ71" s="285">
        <f t="shared" ref="AJ71" si="490">SUM(AJ69:AJ70)</f>
        <v>0</v>
      </c>
      <c r="AK71" s="285">
        <f t="shared" ref="AK71" si="491">SUM(AK69:AK70)</f>
        <v>0</v>
      </c>
      <c r="AL71" s="285">
        <f t="shared" ref="AL71" si="492">SUM(AL69:AL70)</f>
        <v>0</v>
      </c>
      <c r="AM71" s="285">
        <f t="shared" ref="AM71" si="493">SUM(AM69:AM70)</f>
        <v>0</v>
      </c>
      <c r="AN71" s="285">
        <f t="shared" ref="AN71" si="494">SUM(AN69:AN70)</f>
        <v>0</v>
      </c>
      <c r="AO71" s="285">
        <f t="shared" ref="AO71" si="495">SUM(AO69:AO70)</f>
        <v>62</v>
      </c>
      <c r="AP71" s="285">
        <f t="shared" ref="AP71" si="496">SUM(AP69:AP70)</f>
        <v>0</v>
      </c>
      <c r="AQ71" s="301"/>
      <c r="AR71" s="302"/>
    </row>
    <row r="72" ht="18.95" customHeight="1" spans="1:44">
      <c r="A72" s="273" t="s">
        <v>126</v>
      </c>
      <c r="B72" s="273"/>
      <c r="C72" s="273"/>
      <c r="D72" s="209">
        <v>12</v>
      </c>
      <c r="E72" s="209">
        <v>6</v>
      </c>
      <c r="F72" s="209">
        <v>12</v>
      </c>
      <c r="G72" s="231">
        <v>6</v>
      </c>
      <c r="H72" s="209">
        <v>0</v>
      </c>
      <c r="I72" s="209">
        <v>6</v>
      </c>
      <c r="J72" s="209"/>
      <c r="K72" s="209"/>
      <c r="L72" s="209"/>
      <c r="M72" s="209">
        <v>12</v>
      </c>
      <c r="N72" s="209"/>
      <c r="O72" s="209">
        <v>12</v>
      </c>
      <c r="P72" s="209"/>
      <c r="Q72" s="209">
        <v>12</v>
      </c>
      <c r="R72" s="278">
        <f>SUM(LARGE(D74:Q74,{1,2,3,4,5,6,7}))</f>
        <v>129.5</v>
      </c>
      <c r="S72" s="209">
        <v>12</v>
      </c>
      <c r="T72" s="209">
        <v>12</v>
      </c>
      <c r="U72" s="279">
        <v>12</v>
      </c>
      <c r="V72" s="280" t="s">
        <v>51</v>
      </c>
      <c r="W72" s="281" t="s">
        <v>51</v>
      </c>
      <c r="X72" s="281" t="s">
        <v>51</v>
      </c>
      <c r="Y72" s="289" t="s">
        <v>51</v>
      </c>
      <c r="Z72" s="281" t="s">
        <v>51</v>
      </c>
      <c r="AA72" s="281" t="s">
        <v>51</v>
      </c>
      <c r="AB72" s="281" t="s">
        <v>51</v>
      </c>
      <c r="AC72" s="281" t="s">
        <v>51</v>
      </c>
      <c r="AD72" s="281" t="s">
        <v>51</v>
      </c>
      <c r="AE72" s="281" t="s">
        <v>51</v>
      </c>
      <c r="AF72" s="281" t="s">
        <v>51</v>
      </c>
      <c r="AG72" s="281" t="s">
        <v>51</v>
      </c>
      <c r="AH72" s="281" t="s">
        <v>51</v>
      </c>
      <c r="AI72" s="281" t="s">
        <v>51</v>
      </c>
      <c r="AJ72" s="281" t="s">
        <v>51</v>
      </c>
      <c r="AK72" s="281" t="s">
        <v>51</v>
      </c>
      <c r="AL72" s="281" t="s">
        <v>51</v>
      </c>
      <c r="AM72" s="289" t="s">
        <v>51</v>
      </c>
      <c r="AN72" s="289" t="s">
        <v>51</v>
      </c>
      <c r="AO72" s="281" t="s">
        <v>51</v>
      </c>
      <c r="AP72" s="281" t="s">
        <v>51</v>
      </c>
      <c r="AQ72" s="298">
        <f t="shared" si="182"/>
        <v>0</v>
      </c>
      <c r="AR72" s="299">
        <f>SUM(AQ72,S74:U74,R72,B72:C74)</f>
        <v>270.5</v>
      </c>
    </row>
    <row r="73" s="258" customFormat="1" ht="18.95" customHeight="1" spans="1:44">
      <c r="A73" s="274"/>
      <c r="B73" s="274"/>
      <c r="C73" s="274"/>
      <c r="D73" s="209">
        <v>10</v>
      </c>
      <c r="E73" s="209">
        <v>5</v>
      </c>
      <c r="F73" s="209">
        <v>0</v>
      </c>
      <c r="G73" s="209">
        <v>12.5</v>
      </c>
      <c r="H73" s="209"/>
      <c r="I73" s="209"/>
      <c r="J73" s="209"/>
      <c r="K73" s="209"/>
      <c r="L73" s="209"/>
      <c r="M73" s="209">
        <v>12</v>
      </c>
      <c r="N73" s="209"/>
      <c r="O73" s="209"/>
      <c r="P73" s="209"/>
      <c r="Q73" s="209">
        <v>18</v>
      </c>
      <c r="R73" s="282"/>
      <c r="S73" s="209">
        <f>66+24</f>
        <v>90</v>
      </c>
      <c r="T73" s="209">
        <v>0</v>
      </c>
      <c r="U73" s="279">
        <v>15</v>
      </c>
      <c r="V73" s="280" t="s">
        <v>51</v>
      </c>
      <c r="W73" s="281" t="s">
        <v>51</v>
      </c>
      <c r="X73" s="281" t="s">
        <v>51</v>
      </c>
      <c r="Y73" s="289" t="s">
        <v>51</v>
      </c>
      <c r="Z73" s="281" t="s">
        <v>51</v>
      </c>
      <c r="AA73" s="281" t="s">
        <v>51</v>
      </c>
      <c r="AB73" s="281" t="s">
        <v>51</v>
      </c>
      <c r="AC73" s="281" t="s">
        <v>51</v>
      </c>
      <c r="AD73" s="281" t="s">
        <v>51</v>
      </c>
      <c r="AE73" s="281" t="s">
        <v>51</v>
      </c>
      <c r="AF73" s="281" t="s">
        <v>51</v>
      </c>
      <c r="AG73" s="281" t="s">
        <v>51</v>
      </c>
      <c r="AH73" s="281" t="s">
        <v>51</v>
      </c>
      <c r="AI73" s="281" t="s">
        <v>51</v>
      </c>
      <c r="AJ73" s="281" t="s">
        <v>51</v>
      </c>
      <c r="AK73" s="281" t="s">
        <v>51</v>
      </c>
      <c r="AL73" s="281" t="s">
        <v>51</v>
      </c>
      <c r="AM73" s="289" t="s">
        <v>51</v>
      </c>
      <c r="AN73" s="289" t="s">
        <v>51</v>
      </c>
      <c r="AO73" s="281" t="s">
        <v>51</v>
      </c>
      <c r="AP73" s="281" t="s">
        <v>51</v>
      </c>
      <c r="AQ73" s="298"/>
      <c r="AR73" s="300"/>
    </row>
    <row r="74" s="258" customFormat="1" ht="18.95" customHeight="1" spans="1:44">
      <c r="A74" s="275"/>
      <c r="B74" s="275"/>
      <c r="C74" s="275"/>
      <c r="D74" s="214">
        <f t="shared" ref="D74:Q74" si="497">SUM(D72:D73)</f>
        <v>22</v>
      </c>
      <c r="E74" s="214">
        <f t="shared" si="497"/>
        <v>11</v>
      </c>
      <c r="F74" s="214">
        <f t="shared" si="497"/>
        <v>12</v>
      </c>
      <c r="G74" s="214">
        <f t="shared" si="497"/>
        <v>18.5</v>
      </c>
      <c r="H74" s="214">
        <f t="shared" si="497"/>
        <v>0</v>
      </c>
      <c r="I74" s="214">
        <f t="shared" si="497"/>
        <v>6</v>
      </c>
      <c r="J74" s="214">
        <f t="shared" si="497"/>
        <v>0</v>
      </c>
      <c r="K74" s="214">
        <f t="shared" si="497"/>
        <v>0</v>
      </c>
      <c r="L74" s="214">
        <f t="shared" si="497"/>
        <v>0</v>
      </c>
      <c r="M74" s="214">
        <f t="shared" si="497"/>
        <v>24</v>
      </c>
      <c r="N74" s="214">
        <f t="shared" si="497"/>
        <v>0</v>
      </c>
      <c r="O74" s="214">
        <f t="shared" si="497"/>
        <v>12</v>
      </c>
      <c r="P74" s="214">
        <f t="shared" si="497"/>
        <v>0</v>
      </c>
      <c r="Q74" s="214">
        <f t="shared" si="497"/>
        <v>30</v>
      </c>
      <c r="R74" s="283"/>
      <c r="S74" s="214">
        <f>SUM(S72:S73)</f>
        <v>102</v>
      </c>
      <c r="T74" s="214">
        <f>SUM(T72:T73)</f>
        <v>12</v>
      </c>
      <c r="U74" s="284">
        <f t="shared" ref="U74:V74" si="498">SUM(U72:U73)</f>
        <v>27</v>
      </c>
      <c r="V74" s="285">
        <f t="shared" si="498"/>
        <v>0</v>
      </c>
      <c r="W74" s="285">
        <f t="shared" ref="W74" si="499">SUM(W72:W73)</f>
        <v>0</v>
      </c>
      <c r="X74" s="285">
        <f t="shared" ref="X74" si="500">SUM(X72:X73)</f>
        <v>0</v>
      </c>
      <c r="Y74" s="285">
        <f t="shared" ref="Y74" si="501">SUM(Y72:Y73)</f>
        <v>0</v>
      </c>
      <c r="Z74" s="285">
        <f t="shared" ref="Z74" si="502">SUM(Z72:Z73)</f>
        <v>0</v>
      </c>
      <c r="AA74" s="285">
        <f t="shared" ref="AA74" si="503">SUM(AA72:AA73)</f>
        <v>0</v>
      </c>
      <c r="AB74" s="285">
        <f t="shared" ref="AB74" si="504">SUM(AB72:AB73)</f>
        <v>0</v>
      </c>
      <c r="AC74" s="285">
        <f t="shared" ref="AC74" si="505">SUM(AC72:AC73)</f>
        <v>0</v>
      </c>
      <c r="AD74" s="285">
        <f t="shared" ref="AD74" si="506">SUM(AD72:AD73)</f>
        <v>0</v>
      </c>
      <c r="AE74" s="285">
        <f t="shared" ref="AE74" si="507">SUM(AE72:AE73)</f>
        <v>0</v>
      </c>
      <c r="AF74" s="285">
        <f t="shared" ref="AF74" si="508">SUM(AF72:AF73)</f>
        <v>0</v>
      </c>
      <c r="AG74" s="285">
        <f t="shared" ref="AG74" si="509">SUM(AG72:AG73)</f>
        <v>0</v>
      </c>
      <c r="AH74" s="285">
        <f t="shared" ref="AH74" si="510">SUM(AH72:AH73)</f>
        <v>0</v>
      </c>
      <c r="AI74" s="285">
        <f t="shared" ref="AI74" si="511">SUM(AI72:AI73)</f>
        <v>0</v>
      </c>
      <c r="AJ74" s="285">
        <f t="shared" ref="AJ74" si="512">SUM(AJ72:AJ73)</f>
        <v>0</v>
      </c>
      <c r="AK74" s="285">
        <f t="shared" ref="AK74" si="513">SUM(AK72:AK73)</f>
        <v>0</v>
      </c>
      <c r="AL74" s="285">
        <f t="shared" ref="AL74" si="514">SUM(AL72:AL73)</f>
        <v>0</v>
      </c>
      <c r="AM74" s="285">
        <f t="shared" ref="AM74" si="515">SUM(AM72:AM73)</f>
        <v>0</v>
      </c>
      <c r="AN74" s="285">
        <f t="shared" ref="AN74" si="516">SUM(AN72:AN73)</f>
        <v>0</v>
      </c>
      <c r="AO74" s="285">
        <f t="shared" ref="AO74" si="517">SUM(AO72:AO73)</f>
        <v>0</v>
      </c>
      <c r="AP74" s="285">
        <f t="shared" ref="AP74" si="518">SUM(AP72:AP73)</f>
        <v>0</v>
      </c>
      <c r="AQ74" s="301"/>
      <c r="AR74" s="302"/>
    </row>
    <row r="75" ht="18" customHeight="1" spans="1:44">
      <c r="A75" s="273" t="s">
        <v>209</v>
      </c>
      <c r="B75" s="273"/>
      <c r="C75" s="273"/>
      <c r="D75" s="209"/>
      <c r="E75" s="209"/>
      <c r="F75" s="209">
        <v>12</v>
      </c>
      <c r="G75" s="231">
        <v>12</v>
      </c>
      <c r="H75" s="209"/>
      <c r="I75" s="209"/>
      <c r="J75" s="209"/>
      <c r="K75" s="209">
        <v>6</v>
      </c>
      <c r="L75" s="209"/>
      <c r="M75" s="209"/>
      <c r="N75" s="209"/>
      <c r="O75" s="209"/>
      <c r="P75" s="209"/>
      <c r="Q75" s="209">
        <v>24</v>
      </c>
      <c r="R75" s="278">
        <f>SUM(LARGE(D77:Q77,{1,2,3,4,5,6,7}))</f>
        <v>121.5</v>
      </c>
      <c r="S75" s="209">
        <v>24</v>
      </c>
      <c r="T75" s="209"/>
      <c r="U75" s="279">
        <v>12</v>
      </c>
      <c r="V75" s="280" t="s">
        <v>51</v>
      </c>
      <c r="W75" s="281" t="s">
        <v>51</v>
      </c>
      <c r="X75" s="281" t="s">
        <v>51</v>
      </c>
      <c r="Y75" s="289" t="s">
        <v>51</v>
      </c>
      <c r="Z75" s="281" t="s">
        <v>51</v>
      </c>
      <c r="AA75" s="281" t="s">
        <v>51</v>
      </c>
      <c r="AB75" s="281" t="s">
        <v>51</v>
      </c>
      <c r="AC75" s="281" t="s">
        <v>51</v>
      </c>
      <c r="AD75" s="281" t="s">
        <v>51</v>
      </c>
      <c r="AE75" s="281" t="s">
        <v>51</v>
      </c>
      <c r="AF75" s="281" t="s">
        <v>51</v>
      </c>
      <c r="AG75" s="281" t="s">
        <v>51</v>
      </c>
      <c r="AH75" s="281" t="s">
        <v>51</v>
      </c>
      <c r="AI75" s="281" t="s">
        <v>51</v>
      </c>
      <c r="AJ75" s="281" t="s">
        <v>51</v>
      </c>
      <c r="AK75" s="281" t="s">
        <v>51</v>
      </c>
      <c r="AL75" s="281" t="s">
        <v>51</v>
      </c>
      <c r="AM75" s="289" t="s">
        <v>51</v>
      </c>
      <c r="AN75" s="289" t="s">
        <v>51</v>
      </c>
      <c r="AO75" s="281" t="s">
        <v>51</v>
      </c>
      <c r="AP75" s="281" t="s">
        <v>51</v>
      </c>
      <c r="AQ75" s="298">
        <f t="shared" si="205"/>
        <v>0</v>
      </c>
      <c r="AR75" s="299">
        <f>SUM(AQ75,S77:U77,R75,B75:C77)</f>
        <v>291</v>
      </c>
    </row>
    <row r="76" s="258" customFormat="1" ht="18" customHeight="1" spans="1:44">
      <c r="A76" s="274"/>
      <c r="B76" s="274"/>
      <c r="C76" s="274"/>
      <c r="D76" s="209"/>
      <c r="E76" s="209"/>
      <c r="F76" s="209">
        <v>12</v>
      </c>
      <c r="G76" s="209">
        <v>16.5</v>
      </c>
      <c r="H76" s="209"/>
      <c r="I76" s="209"/>
      <c r="J76" s="209"/>
      <c r="K76" s="209">
        <v>12</v>
      </c>
      <c r="L76" s="209"/>
      <c r="M76" s="209"/>
      <c r="N76" s="209"/>
      <c r="O76" s="209"/>
      <c r="P76" s="209"/>
      <c r="Q76" s="209">
        <v>27</v>
      </c>
      <c r="R76" s="282"/>
      <c r="S76" s="209">
        <f>90+38.5</f>
        <v>128.5</v>
      </c>
      <c r="T76" s="209"/>
      <c r="U76" s="279">
        <v>5</v>
      </c>
      <c r="V76" s="280" t="s">
        <v>51</v>
      </c>
      <c r="W76" s="281" t="s">
        <v>51</v>
      </c>
      <c r="X76" s="281" t="s">
        <v>51</v>
      </c>
      <c r="Y76" s="289" t="s">
        <v>51</v>
      </c>
      <c r="Z76" s="281" t="s">
        <v>51</v>
      </c>
      <c r="AA76" s="281" t="s">
        <v>51</v>
      </c>
      <c r="AB76" s="281" t="s">
        <v>51</v>
      </c>
      <c r="AC76" s="281" t="s">
        <v>51</v>
      </c>
      <c r="AD76" s="281" t="s">
        <v>51</v>
      </c>
      <c r="AE76" s="281" t="s">
        <v>51</v>
      </c>
      <c r="AF76" s="281" t="s">
        <v>51</v>
      </c>
      <c r="AG76" s="281" t="s">
        <v>51</v>
      </c>
      <c r="AH76" s="281" t="s">
        <v>51</v>
      </c>
      <c r="AI76" s="281" t="s">
        <v>51</v>
      </c>
      <c r="AJ76" s="281" t="s">
        <v>51</v>
      </c>
      <c r="AK76" s="281" t="s">
        <v>51</v>
      </c>
      <c r="AL76" s="281" t="s">
        <v>51</v>
      </c>
      <c r="AM76" s="289" t="s">
        <v>51</v>
      </c>
      <c r="AN76" s="289" t="s">
        <v>51</v>
      </c>
      <c r="AO76" s="281" t="s">
        <v>51</v>
      </c>
      <c r="AP76" s="281" t="s">
        <v>51</v>
      </c>
      <c r="AQ76" s="298"/>
      <c r="AR76" s="300"/>
    </row>
    <row r="77" s="258" customFormat="1" ht="18" customHeight="1" spans="1:44">
      <c r="A77" s="275"/>
      <c r="B77" s="275"/>
      <c r="C77" s="275"/>
      <c r="D77" s="214">
        <f t="shared" ref="D77:Q77" si="519">SUM(D75:D76)</f>
        <v>0</v>
      </c>
      <c r="E77" s="214">
        <f t="shared" si="519"/>
        <v>0</v>
      </c>
      <c r="F77" s="214">
        <f t="shared" si="519"/>
        <v>24</v>
      </c>
      <c r="G77" s="214">
        <f t="shared" si="519"/>
        <v>28.5</v>
      </c>
      <c r="H77" s="214">
        <f t="shared" si="519"/>
        <v>0</v>
      </c>
      <c r="I77" s="214">
        <f t="shared" si="519"/>
        <v>0</v>
      </c>
      <c r="J77" s="214">
        <f t="shared" si="519"/>
        <v>0</v>
      </c>
      <c r="K77" s="214">
        <f t="shared" si="519"/>
        <v>18</v>
      </c>
      <c r="L77" s="214">
        <f t="shared" si="519"/>
        <v>0</v>
      </c>
      <c r="M77" s="214">
        <f t="shared" si="519"/>
        <v>0</v>
      </c>
      <c r="N77" s="214">
        <f t="shared" si="519"/>
        <v>0</v>
      </c>
      <c r="O77" s="214">
        <f t="shared" si="519"/>
        <v>0</v>
      </c>
      <c r="P77" s="214">
        <f t="shared" si="519"/>
        <v>0</v>
      </c>
      <c r="Q77" s="214">
        <f t="shared" si="519"/>
        <v>51</v>
      </c>
      <c r="R77" s="283"/>
      <c r="S77" s="214">
        <f>SUM(S75:S76)</f>
        <v>152.5</v>
      </c>
      <c r="T77" s="214">
        <f>SUM(T75:T76)</f>
        <v>0</v>
      </c>
      <c r="U77" s="284">
        <f t="shared" ref="U77:V77" si="520">SUM(U75:U76)</f>
        <v>17</v>
      </c>
      <c r="V77" s="285">
        <f t="shared" si="520"/>
        <v>0</v>
      </c>
      <c r="W77" s="285">
        <f t="shared" ref="W77" si="521">SUM(W75:W76)</f>
        <v>0</v>
      </c>
      <c r="X77" s="285">
        <f t="shared" ref="X77" si="522">SUM(X75:X76)</f>
        <v>0</v>
      </c>
      <c r="Y77" s="285">
        <f t="shared" ref="Y77" si="523">SUM(Y75:Y76)</f>
        <v>0</v>
      </c>
      <c r="Z77" s="285">
        <f t="shared" ref="Z77" si="524">SUM(Z75:Z76)</f>
        <v>0</v>
      </c>
      <c r="AA77" s="285">
        <f t="shared" ref="AA77" si="525">SUM(AA75:AA76)</f>
        <v>0</v>
      </c>
      <c r="AB77" s="285">
        <f t="shared" ref="AB77" si="526">SUM(AB75:AB76)</f>
        <v>0</v>
      </c>
      <c r="AC77" s="285">
        <f t="shared" ref="AC77" si="527">SUM(AC75:AC76)</f>
        <v>0</v>
      </c>
      <c r="AD77" s="285">
        <f t="shared" ref="AD77" si="528">SUM(AD75:AD76)</f>
        <v>0</v>
      </c>
      <c r="AE77" s="285">
        <f t="shared" ref="AE77" si="529">SUM(AE75:AE76)</f>
        <v>0</v>
      </c>
      <c r="AF77" s="285">
        <f t="shared" ref="AF77" si="530">SUM(AF75:AF76)</f>
        <v>0</v>
      </c>
      <c r="AG77" s="285">
        <f t="shared" ref="AG77" si="531">SUM(AG75:AG76)</f>
        <v>0</v>
      </c>
      <c r="AH77" s="285">
        <f t="shared" ref="AH77" si="532">SUM(AH75:AH76)</f>
        <v>0</v>
      </c>
      <c r="AI77" s="285">
        <f t="shared" ref="AI77" si="533">SUM(AI75:AI76)</f>
        <v>0</v>
      </c>
      <c r="AJ77" s="285">
        <f t="shared" ref="AJ77" si="534">SUM(AJ75:AJ76)</f>
        <v>0</v>
      </c>
      <c r="AK77" s="285">
        <f t="shared" ref="AK77" si="535">SUM(AK75:AK76)</f>
        <v>0</v>
      </c>
      <c r="AL77" s="285">
        <f t="shared" ref="AL77" si="536">SUM(AL75:AL76)</f>
        <v>0</v>
      </c>
      <c r="AM77" s="285">
        <f t="shared" ref="AM77" si="537">SUM(AM75:AM76)</f>
        <v>0</v>
      </c>
      <c r="AN77" s="285">
        <f t="shared" ref="AN77" si="538">SUM(AN75:AN76)</f>
        <v>0</v>
      </c>
      <c r="AO77" s="285">
        <f t="shared" ref="AO77" si="539">SUM(AO75:AO76)</f>
        <v>0</v>
      </c>
      <c r="AP77" s="285">
        <f t="shared" ref="AP77" si="540">SUM(AP75:AP76)</f>
        <v>0</v>
      </c>
      <c r="AQ77" s="301"/>
      <c r="AR77" s="302"/>
    </row>
    <row r="78" ht="18.95" customHeight="1" spans="1:44">
      <c r="A78" s="273" t="s">
        <v>127</v>
      </c>
      <c r="B78" s="273"/>
      <c r="C78" s="273"/>
      <c r="D78" s="209"/>
      <c r="E78" s="209"/>
      <c r="F78" s="209"/>
      <c r="G78" s="231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78">
        <f>SUM(LARGE(D80:Q80,{1,2,3,4,5,6,7}))</f>
        <v>0</v>
      </c>
      <c r="S78" s="209">
        <v>12</v>
      </c>
      <c r="T78" s="209"/>
      <c r="U78" s="279"/>
      <c r="V78" s="280" t="s">
        <v>51</v>
      </c>
      <c r="W78" s="281" t="s">
        <v>51</v>
      </c>
      <c r="X78" s="281" t="s">
        <v>51</v>
      </c>
      <c r="Y78" s="289" t="s">
        <v>51</v>
      </c>
      <c r="Z78" s="281" t="s">
        <v>51</v>
      </c>
      <c r="AA78" s="281" t="s">
        <v>51</v>
      </c>
      <c r="AB78" s="281" t="s">
        <v>51</v>
      </c>
      <c r="AC78" s="281" t="s">
        <v>51</v>
      </c>
      <c r="AD78" s="281" t="s">
        <v>51</v>
      </c>
      <c r="AE78" s="281" t="s">
        <v>51</v>
      </c>
      <c r="AF78" s="281" t="s">
        <v>51</v>
      </c>
      <c r="AG78" s="281" t="s">
        <v>51</v>
      </c>
      <c r="AH78" s="281" t="s">
        <v>51</v>
      </c>
      <c r="AI78" s="281" t="s">
        <v>51</v>
      </c>
      <c r="AJ78" s="281" t="s">
        <v>51</v>
      </c>
      <c r="AK78" s="281" t="s">
        <v>51</v>
      </c>
      <c r="AL78" s="281" t="s">
        <v>51</v>
      </c>
      <c r="AM78" s="289" t="s">
        <v>51</v>
      </c>
      <c r="AN78" s="289" t="s">
        <v>51</v>
      </c>
      <c r="AO78" s="281" t="s">
        <v>51</v>
      </c>
      <c r="AP78" s="281" t="s">
        <v>51</v>
      </c>
      <c r="AQ78" s="298">
        <f t="shared" si="69"/>
        <v>0</v>
      </c>
      <c r="AR78" s="299">
        <f>SUM(AQ78,S80:U80,R78,B78:C80)</f>
        <v>32</v>
      </c>
    </row>
    <row r="79" s="258" customFormat="1" ht="16.5" customHeight="1" spans="1:44">
      <c r="A79" s="274"/>
      <c r="B79" s="274"/>
      <c r="C79" s="274"/>
      <c r="D79" s="221"/>
      <c r="E79" s="221"/>
      <c r="F79" s="221"/>
      <c r="G79" s="209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82"/>
      <c r="S79" s="209">
        <v>20</v>
      </c>
      <c r="T79" s="209"/>
      <c r="U79" s="279"/>
      <c r="V79" s="280" t="s">
        <v>51</v>
      </c>
      <c r="W79" s="281" t="s">
        <v>51</v>
      </c>
      <c r="X79" s="281" t="s">
        <v>51</v>
      </c>
      <c r="Y79" s="289" t="s">
        <v>51</v>
      </c>
      <c r="Z79" s="281" t="s">
        <v>51</v>
      </c>
      <c r="AA79" s="281" t="s">
        <v>51</v>
      </c>
      <c r="AB79" s="281" t="s">
        <v>51</v>
      </c>
      <c r="AC79" s="281" t="s">
        <v>51</v>
      </c>
      <c r="AD79" s="281" t="s">
        <v>51</v>
      </c>
      <c r="AE79" s="281" t="s">
        <v>51</v>
      </c>
      <c r="AF79" s="281" t="s">
        <v>197</v>
      </c>
      <c r="AG79" s="281" t="s">
        <v>51</v>
      </c>
      <c r="AH79" s="281" t="s">
        <v>51</v>
      </c>
      <c r="AI79" s="281" t="s">
        <v>51</v>
      </c>
      <c r="AJ79" s="281" t="s">
        <v>51</v>
      </c>
      <c r="AK79" s="281" t="s">
        <v>51</v>
      </c>
      <c r="AL79" s="281" t="s">
        <v>51</v>
      </c>
      <c r="AM79" s="289" t="s">
        <v>51</v>
      </c>
      <c r="AN79" s="289" t="s">
        <v>51</v>
      </c>
      <c r="AO79" s="281" t="s">
        <v>51</v>
      </c>
      <c r="AP79" s="281" t="s">
        <v>51</v>
      </c>
      <c r="AQ79" s="298"/>
      <c r="AR79" s="300"/>
    </row>
    <row r="80" s="258" customFormat="1" ht="16.5" customHeight="1" spans="1:44">
      <c r="A80" s="275"/>
      <c r="B80" s="275"/>
      <c r="C80" s="275"/>
      <c r="D80" s="214">
        <f t="shared" ref="D80:Q80" si="541">SUM(D78:D79)</f>
        <v>0</v>
      </c>
      <c r="E80" s="214">
        <f t="shared" si="541"/>
        <v>0</v>
      </c>
      <c r="F80" s="214">
        <f t="shared" si="541"/>
        <v>0</v>
      </c>
      <c r="G80" s="214">
        <f t="shared" si="541"/>
        <v>0</v>
      </c>
      <c r="H80" s="214">
        <f t="shared" si="541"/>
        <v>0</v>
      </c>
      <c r="I80" s="214">
        <f t="shared" si="541"/>
        <v>0</v>
      </c>
      <c r="J80" s="214">
        <f t="shared" si="541"/>
        <v>0</v>
      </c>
      <c r="K80" s="214">
        <f t="shared" si="541"/>
        <v>0</v>
      </c>
      <c r="L80" s="214">
        <f t="shared" si="541"/>
        <v>0</v>
      </c>
      <c r="M80" s="214">
        <f t="shared" si="541"/>
        <v>0</v>
      </c>
      <c r="N80" s="214">
        <f t="shared" si="541"/>
        <v>0</v>
      </c>
      <c r="O80" s="214">
        <f t="shared" si="541"/>
        <v>0</v>
      </c>
      <c r="P80" s="214">
        <f t="shared" si="541"/>
        <v>0</v>
      </c>
      <c r="Q80" s="214">
        <f t="shared" si="541"/>
        <v>0</v>
      </c>
      <c r="R80" s="283"/>
      <c r="S80" s="214">
        <f>SUM(S78:S79)</f>
        <v>32</v>
      </c>
      <c r="T80" s="214">
        <f>SUM(T78:T79)</f>
        <v>0</v>
      </c>
      <c r="U80" s="284">
        <f t="shared" ref="U80:V80" si="542">SUM(U78:U79)</f>
        <v>0</v>
      </c>
      <c r="V80" s="285">
        <f t="shared" si="542"/>
        <v>0</v>
      </c>
      <c r="W80" s="285">
        <f t="shared" ref="W80" si="543">SUM(W78:W79)</f>
        <v>0</v>
      </c>
      <c r="X80" s="285">
        <f t="shared" ref="X80" si="544">SUM(X78:X79)</f>
        <v>0</v>
      </c>
      <c r="Y80" s="285">
        <f t="shared" ref="Y80" si="545">SUM(Y78:Y79)</f>
        <v>0</v>
      </c>
      <c r="Z80" s="285">
        <f t="shared" ref="Z80" si="546">SUM(Z78:Z79)</f>
        <v>0</v>
      </c>
      <c r="AA80" s="285">
        <f t="shared" ref="AA80" si="547">SUM(AA78:AA79)</f>
        <v>0</v>
      </c>
      <c r="AB80" s="285">
        <f t="shared" ref="AB80" si="548">SUM(AB78:AB79)</f>
        <v>0</v>
      </c>
      <c r="AC80" s="285">
        <f t="shared" ref="AC80" si="549">SUM(AC78:AC79)</f>
        <v>0</v>
      </c>
      <c r="AD80" s="285">
        <f t="shared" ref="AD80" si="550">SUM(AD78:AD79)</f>
        <v>0</v>
      </c>
      <c r="AE80" s="285">
        <f t="shared" ref="AE80" si="551">SUM(AE78:AE79)</f>
        <v>0</v>
      </c>
      <c r="AF80" s="285">
        <f t="shared" ref="AF80" si="552">SUM(AF78:AF79)</f>
        <v>0</v>
      </c>
      <c r="AG80" s="285">
        <f t="shared" ref="AG80" si="553">SUM(AG78:AG79)</f>
        <v>0</v>
      </c>
      <c r="AH80" s="285">
        <f t="shared" ref="AH80" si="554">SUM(AH78:AH79)</f>
        <v>0</v>
      </c>
      <c r="AI80" s="285">
        <f t="shared" ref="AI80" si="555">SUM(AI78:AI79)</f>
        <v>0</v>
      </c>
      <c r="AJ80" s="285">
        <f t="shared" ref="AJ80" si="556">SUM(AJ78:AJ79)</f>
        <v>0</v>
      </c>
      <c r="AK80" s="285">
        <f t="shared" ref="AK80" si="557">SUM(AK78:AK79)</f>
        <v>0</v>
      </c>
      <c r="AL80" s="285">
        <f t="shared" ref="AL80" si="558">SUM(AL78:AL79)</f>
        <v>0</v>
      </c>
      <c r="AM80" s="285">
        <f t="shared" ref="AM80" si="559">SUM(AM78:AM79)</f>
        <v>0</v>
      </c>
      <c r="AN80" s="285">
        <f t="shared" ref="AN80" si="560">SUM(AN78:AN79)</f>
        <v>0</v>
      </c>
      <c r="AO80" s="285">
        <f t="shared" ref="AO80" si="561">SUM(AO78:AO79)</f>
        <v>0</v>
      </c>
      <c r="AP80" s="285">
        <f t="shared" ref="AP80" si="562">SUM(AP78:AP79)</f>
        <v>0</v>
      </c>
      <c r="AQ80" s="301"/>
      <c r="AR80" s="302"/>
    </row>
    <row r="81" ht="18.95" customHeight="1" spans="1:44">
      <c r="A81" s="273" t="s">
        <v>210</v>
      </c>
      <c r="B81" s="273"/>
      <c r="C81" s="273"/>
      <c r="D81" s="209"/>
      <c r="E81" s="209"/>
      <c r="F81" s="209"/>
      <c r="G81" s="231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78">
        <f>SUM(LARGE(D83:Q83,{1,2,3,4,5,6,7}))</f>
        <v>0</v>
      </c>
      <c r="S81" s="209"/>
      <c r="T81" s="209"/>
      <c r="U81" s="279"/>
      <c r="V81" s="280" t="s">
        <v>51</v>
      </c>
      <c r="W81" s="281" t="s">
        <v>51</v>
      </c>
      <c r="X81" s="281" t="s">
        <v>51</v>
      </c>
      <c r="Y81" s="289" t="s">
        <v>51</v>
      </c>
      <c r="Z81" s="281" t="s">
        <v>51</v>
      </c>
      <c r="AA81" s="281" t="s">
        <v>51</v>
      </c>
      <c r="AB81" s="281" t="s">
        <v>51</v>
      </c>
      <c r="AC81" s="281" t="s">
        <v>51</v>
      </c>
      <c r="AD81" s="281" t="s">
        <v>51</v>
      </c>
      <c r="AE81" s="281" t="s">
        <v>51</v>
      </c>
      <c r="AF81" s="281" t="s">
        <v>51</v>
      </c>
      <c r="AG81" s="281" t="s">
        <v>51</v>
      </c>
      <c r="AH81" s="281" t="s">
        <v>51</v>
      </c>
      <c r="AI81" s="281" t="s">
        <v>51</v>
      </c>
      <c r="AJ81" s="281" t="s">
        <v>51</v>
      </c>
      <c r="AK81" s="281" t="s">
        <v>51</v>
      </c>
      <c r="AL81" s="281" t="s">
        <v>51</v>
      </c>
      <c r="AM81" s="289" t="s">
        <v>51</v>
      </c>
      <c r="AN81" s="289" t="s">
        <v>51</v>
      </c>
      <c r="AO81" s="281" t="s">
        <v>51</v>
      </c>
      <c r="AP81" s="281" t="s">
        <v>51</v>
      </c>
      <c r="AQ81" s="298">
        <f>SUM(V83:AP83)</f>
        <v>0</v>
      </c>
      <c r="AR81" s="299">
        <f>SUM(AQ81,S83:U83,R81,B81:C83)</f>
        <v>0</v>
      </c>
    </row>
    <row r="82" s="258" customFormat="1" ht="18.95" customHeight="1" spans="1:44">
      <c r="A82" s="274"/>
      <c r="B82" s="274"/>
      <c r="C82" s="274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82"/>
      <c r="S82" s="209"/>
      <c r="T82" s="209"/>
      <c r="U82" s="279"/>
      <c r="V82" s="280" t="s">
        <v>51</v>
      </c>
      <c r="W82" s="281" t="s">
        <v>51</v>
      </c>
      <c r="X82" s="281" t="s">
        <v>51</v>
      </c>
      <c r="Y82" s="289" t="s">
        <v>51</v>
      </c>
      <c r="Z82" s="281" t="s">
        <v>51</v>
      </c>
      <c r="AA82" s="281" t="s">
        <v>51</v>
      </c>
      <c r="AB82" s="281" t="s">
        <v>51</v>
      </c>
      <c r="AC82" s="281" t="s">
        <v>51</v>
      </c>
      <c r="AD82" s="281" t="s">
        <v>51</v>
      </c>
      <c r="AE82" s="281" t="s">
        <v>51</v>
      </c>
      <c r="AF82" s="281" t="s">
        <v>51</v>
      </c>
      <c r="AG82" s="281" t="s">
        <v>51</v>
      </c>
      <c r="AH82" s="281" t="s">
        <v>51</v>
      </c>
      <c r="AI82" s="281" t="s">
        <v>51</v>
      </c>
      <c r="AJ82" s="281" t="s">
        <v>51</v>
      </c>
      <c r="AK82" s="281" t="s">
        <v>51</v>
      </c>
      <c r="AL82" s="281" t="s">
        <v>51</v>
      </c>
      <c r="AM82" s="289" t="s">
        <v>51</v>
      </c>
      <c r="AN82" s="289" t="s">
        <v>51</v>
      </c>
      <c r="AO82" s="281" t="s">
        <v>51</v>
      </c>
      <c r="AP82" s="281" t="s">
        <v>51</v>
      </c>
      <c r="AQ82" s="298"/>
      <c r="AR82" s="300"/>
    </row>
    <row r="83" s="258" customFormat="1" ht="18.95" customHeight="1" spans="1:44">
      <c r="A83" s="275"/>
      <c r="B83" s="275"/>
      <c r="C83" s="275"/>
      <c r="D83" s="214">
        <f t="shared" ref="D83:Q83" si="563">SUM(D81:D82)</f>
        <v>0</v>
      </c>
      <c r="E83" s="214">
        <f t="shared" si="563"/>
        <v>0</v>
      </c>
      <c r="F83" s="214">
        <f t="shared" si="563"/>
        <v>0</v>
      </c>
      <c r="G83" s="214">
        <f t="shared" si="563"/>
        <v>0</v>
      </c>
      <c r="H83" s="214">
        <f t="shared" si="563"/>
        <v>0</v>
      </c>
      <c r="I83" s="214">
        <f t="shared" si="563"/>
        <v>0</v>
      </c>
      <c r="J83" s="214">
        <f t="shared" si="563"/>
        <v>0</v>
      </c>
      <c r="K83" s="214">
        <f t="shared" si="563"/>
        <v>0</v>
      </c>
      <c r="L83" s="214">
        <f t="shared" si="563"/>
        <v>0</v>
      </c>
      <c r="M83" s="214">
        <f t="shared" si="563"/>
        <v>0</v>
      </c>
      <c r="N83" s="214">
        <f t="shared" si="563"/>
        <v>0</v>
      </c>
      <c r="O83" s="214">
        <f t="shared" si="563"/>
        <v>0</v>
      </c>
      <c r="P83" s="214">
        <f t="shared" si="563"/>
        <v>0</v>
      </c>
      <c r="Q83" s="214">
        <f t="shared" si="563"/>
        <v>0</v>
      </c>
      <c r="R83" s="283"/>
      <c r="S83" s="214">
        <f>SUM(S81:S82)</f>
        <v>0</v>
      </c>
      <c r="T83" s="214">
        <f>SUM(T81:T82)</f>
        <v>0</v>
      </c>
      <c r="U83" s="284">
        <f t="shared" ref="U83:V83" si="564">SUM(U81:U82)</f>
        <v>0</v>
      </c>
      <c r="V83" s="285">
        <f t="shared" si="564"/>
        <v>0</v>
      </c>
      <c r="W83" s="285">
        <f t="shared" ref="W83" si="565">SUM(W81:W82)</f>
        <v>0</v>
      </c>
      <c r="X83" s="285">
        <f t="shared" ref="X83" si="566">SUM(X81:X82)</f>
        <v>0</v>
      </c>
      <c r="Y83" s="285">
        <f t="shared" ref="Y83" si="567">SUM(Y81:Y82)</f>
        <v>0</v>
      </c>
      <c r="Z83" s="285">
        <f t="shared" ref="Z83" si="568">SUM(Z81:Z82)</f>
        <v>0</v>
      </c>
      <c r="AA83" s="285">
        <f t="shared" ref="AA83" si="569">SUM(AA81:AA82)</f>
        <v>0</v>
      </c>
      <c r="AB83" s="285">
        <f t="shared" ref="AB83" si="570">SUM(AB81:AB82)</f>
        <v>0</v>
      </c>
      <c r="AC83" s="285">
        <f t="shared" ref="AC83" si="571">SUM(AC81:AC82)</f>
        <v>0</v>
      </c>
      <c r="AD83" s="285">
        <f t="shared" ref="AD83" si="572">SUM(AD81:AD82)</f>
        <v>0</v>
      </c>
      <c r="AE83" s="285">
        <f t="shared" ref="AE83" si="573">SUM(AE81:AE82)</f>
        <v>0</v>
      </c>
      <c r="AF83" s="285">
        <f t="shared" ref="AF83" si="574">SUM(AF81:AF82)</f>
        <v>0</v>
      </c>
      <c r="AG83" s="285">
        <f t="shared" ref="AG83" si="575">SUM(AG81:AG82)</f>
        <v>0</v>
      </c>
      <c r="AH83" s="285">
        <f t="shared" ref="AH83" si="576">SUM(AH81:AH82)</f>
        <v>0</v>
      </c>
      <c r="AI83" s="285">
        <f t="shared" ref="AI83" si="577">SUM(AI81:AI82)</f>
        <v>0</v>
      </c>
      <c r="AJ83" s="285">
        <f t="shared" ref="AJ83" si="578">SUM(AJ81:AJ82)</f>
        <v>0</v>
      </c>
      <c r="AK83" s="285">
        <f t="shared" ref="AK83" si="579">SUM(AK81:AK82)</f>
        <v>0</v>
      </c>
      <c r="AL83" s="285">
        <f t="shared" ref="AL83" si="580">SUM(AL81:AL82)</f>
        <v>0</v>
      </c>
      <c r="AM83" s="285">
        <f t="shared" ref="AM83" si="581">SUM(AM81:AM82)</f>
        <v>0</v>
      </c>
      <c r="AN83" s="285">
        <f t="shared" ref="AN83" si="582">SUM(AN81:AN82)</f>
        <v>0</v>
      </c>
      <c r="AO83" s="285">
        <f t="shared" ref="AO83" si="583">SUM(AO81:AO82)</f>
        <v>0</v>
      </c>
      <c r="AP83" s="285">
        <f t="shared" ref="AP83" si="584">SUM(AP81:AP82)</f>
        <v>0</v>
      </c>
      <c r="AQ83" s="301"/>
      <c r="AR83" s="302"/>
    </row>
    <row r="84" ht="18.95" customHeight="1" spans="1:44">
      <c r="A84" s="273" t="s">
        <v>211</v>
      </c>
      <c r="B84" s="273"/>
      <c r="C84" s="273"/>
      <c r="D84" s="209"/>
      <c r="E84" s="209"/>
      <c r="F84" s="209"/>
      <c r="G84" s="231">
        <v>6</v>
      </c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78">
        <f>SUM(LARGE(D86:Q86,{1,2,3,4,5,6,7}))</f>
        <v>27</v>
      </c>
      <c r="S84" s="209">
        <v>12</v>
      </c>
      <c r="T84" s="209"/>
      <c r="U84" s="279"/>
      <c r="V84" s="280" t="s">
        <v>51</v>
      </c>
      <c r="W84" s="281" t="s">
        <v>51</v>
      </c>
      <c r="X84" s="281" t="s">
        <v>51</v>
      </c>
      <c r="Y84" s="289" t="s">
        <v>51</v>
      </c>
      <c r="Z84" s="281" t="s">
        <v>51</v>
      </c>
      <c r="AA84" s="281" t="s">
        <v>51</v>
      </c>
      <c r="AB84" s="281" t="s">
        <v>51</v>
      </c>
      <c r="AC84" s="281" t="s">
        <v>51</v>
      </c>
      <c r="AD84" s="281" t="s">
        <v>51</v>
      </c>
      <c r="AE84" s="281" t="s">
        <v>51</v>
      </c>
      <c r="AF84" s="281" t="s">
        <v>51</v>
      </c>
      <c r="AG84" s="281" t="s">
        <v>51</v>
      </c>
      <c r="AH84" s="281" t="s">
        <v>51</v>
      </c>
      <c r="AI84" s="281" t="s">
        <v>51</v>
      </c>
      <c r="AJ84" s="281" t="s">
        <v>51</v>
      </c>
      <c r="AK84" s="281" t="s">
        <v>51</v>
      </c>
      <c r="AL84" s="281" t="s">
        <v>51</v>
      </c>
      <c r="AM84" s="289" t="s">
        <v>51</v>
      </c>
      <c r="AN84" s="289" t="s">
        <v>51</v>
      </c>
      <c r="AO84" s="281" t="s">
        <v>51</v>
      </c>
      <c r="AP84" s="281" t="s">
        <v>51</v>
      </c>
      <c r="AQ84" s="298">
        <f t="shared" ref="AQ84" si="585">SUM(V86:AP86)</f>
        <v>0</v>
      </c>
      <c r="AR84" s="299">
        <f>SUM(AQ84,S86:U86,R84,B84:C86)</f>
        <v>62</v>
      </c>
    </row>
    <row r="85" s="258" customFormat="1" ht="18.95" customHeight="1" spans="1:44">
      <c r="A85" s="274"/>
      <c r="B85" s="274"/>
      <c r="C85" s="274"/>
      <c r="D85" s="209"/>
      <c r="E85" s="209"/>
      <c r="F85" s="209"/>
      <c r="G85" s="209">
        <v>21</v>
      </c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82"/>
      <c r="S85" s="209">
        <v>23</v>
      </c>
      <c r="T85" s="209"/>
      <c r="U85" s="279"/>
      <c r="V85" s="280" t="s">
        <v>51</v>
      </c>
      <c r="W85" s="281" t="s">
        <v>51</v>
      </c>
      <c r="X85" s="281" t="s">
        <v>51</v>
      </c>
      <c r="Y85" s="289" t="s">
        <v>51</v>
      </c>
      <c r="Z85" s="281" t="s">
        <v>51</v>
      </c>
      <c r="AA85" s="281" t="s">
        <v>51</v>
      </c>
      <c r="AB85" s="281" t="s">
        <v>51</v>
      </c>
      <c r="AC85" s="281" t="s">
        <v>51</v>
      </c>
      <c r="AD85" s="281" t="s">
        <v>51</v>
      </c>
      <c r="AE85" s="281" t="s">
        <v>51</v>
      </c>
      <c r="AF85" s="281" t="s">
        <v>51</v>
      </c>
      <c r="AG85" s="281" t="s">
        <v>51</v>
      </c>
      <c r="AH85" s="281" t="s">
        <v>51</v>
      </c>
      <c r="AI85" s="281" t="s">
        <v>51</v>
      </c>
      <c r="AJ85" s="281" t="s">
        <v>51</v>
      </c>
      <c r="AK85" s="281" t="s">
        <v>51</v>
      </c>
      <c r="AL85" s="281" t="s">
        <v>51</v>
      </c>
      <c r="AM85" s="289" t="s">
        <v>51</v>
      </c>
      <c r="AN85" s="289" t="s">
        <v>51</v>
      </c>
      <c r="AO85" s="281" t="s">
        <v>51</v>
      </c>
      <c r="AP85" s="281" t="s">
        <v>51</v>
      </c>
      <c r="AQ85" s="298"/>
      <c r="AR85" s="300"/>
    </row>
    <row r="86" s="258" customFormat="1" ht="18.95" customHeight="1" spans="1:44">
      <c r="A86" s="275"/>
      <c r="B86" s="275"/>
      <c r="C86" s="275"/>
      <c r="D86" s="214">
        <f t="shared" ref="D86:Q86" si="586">SUM(D84:D85)</f>
        <v>0</v>
      </c>
      <c r="E86" s="214">
        <f t="shared" si="586"/>
        <v>0</v>
      </c>
      <c r="F86" s="214">
        <f t="shared" si="586"/>
        <v>0</v>
      </c>
      <c r="G86" s="214">
        <f t="shared" si="586"/>
        <v>27</v>
      </c>
      <c r="H86" s="214">
        <f t="shared" si="586"/>
        <v>0</v>
      </c>
      <c r="I86" s="214">
        <f t="shared" si="586"/>
        <v>0</v>
      </c>
      <c r="J86" s="214">
        <f t="shared" si="586"/>
        <v>0</v>
      </c>
      <c r="K86" s="214">
        <f t="shared" si="586"/>
        <v>0</v>
      </c>
      <c r="L86" s="214">
        <f t="shared" si="586"/>
        <v>0</v>
      </c>
      <c r="M86" s="214">
        <f t="shared" si="586"/>
        <v>0</v>
      </c>
      <c r="N86" s="214">
        <f t="shared" si="586"/>
        <v>0</v>
      </c>
      <c r="O86" s="214">
        <f t="shared" si="586"/>
        <v>0</v>
      </c>
      <c r="P86" s="214">
        <f t="shared" si="586"/>
        <v>0</v>
      </c>
      <c r="Q86" s="214">
        <f t="shared" si="586"/>
        <v>0</v>
      </c>
      <c r="R86" s="283"/>
      <c r="S86" s="214">
        <f>SUM(S84:S85)</f>
        <v>35</v>
      </c>
      <c r="T86" s="214">
        <f>SUM(T84:T85)</f>
        <v>0</v>
      </c>
      <c r="U86" s="284">
        <f t="shared" ref="U86:V86" si="587">SUM(U84:U85)</f>
        <v>0</v>
      </c>
      <c r="V86" s="285">
        <f t="shared" si="587"/>
        <v>0</v>
      </c>
      <c r="W86" s="285">
        <f t="shared" ref="W86" si="588">SUM(W84:W85)</f>
        <v>0</v>
      </c>
      <c r="X86" s="285">
        <f t="shared" ref="X86" si="589">SUM(X84:X85)</f>
        <v>0</v>
      </c>
      <c r="Y86" s="285">
        <f t="shared" ref="Y86" si="590">SUM(Y84:Y85)</f>
        <v>0</v>
      </c>
      <c r="Z86" s="285">
        <f t="shared" ref="Z86" si="591">SUM(Z84:Z85)</f>
        <v>0</v>
      </c>
      <c r="AA86" s="285">
        <f t="shared" ref="AA86" si="592">SUM(AA84:AA85)</f>
        <v>0</v>
      </c>
      <c r="AB86" s="285">
        <f t="shared" ref="AB86" si="593">SUM(AB84:AB85)</f>
        <v>0</v>
      </c>
      <c r="AC86" s="285">
        <f t="shared" ref="AC86" si="594">SUM(AC84:AC85)</f>
        <v>0</v>
      </c>
      <c r="AD86" s="285">
        <f t="shared" ref="AD86" si="595">SUM(AD84:AD85)</f>
        <v>0</v>
      </c>
      <c r="AE86" s="285">
        <f t="shared" ref="AE86" si="596">SUM(AE84:AE85)</f>
        <v>0</v>
      </c>
      <c r="AF86" s="285">
        <f t="shared" ref="AF86" si="597">SUM(AF84:AF85)</f>
        <v>0</v>
      </c>
      <c r="AG86" s="285">
        <f t="shared" ref="AG86" si="598">SUM(AG84:AG85)</f>
        <v>0</v>
      </c>
      <c r="AH86" s="285">
        <f t="shared" ref="AH86" si="599">SUM(AH84:AH85)</f>
        <v>0</v>
      </c>
      <c r="AI86" s="285">
        <f t="shared" ref="AI86" si="600">SUM(AI84:AI85)</f>
        <v>0</v>
      </c>
      <c r="AJ86" s="285">
        <f t="shared" ref="AJ86" si="601">SUM(AJ84:AJ85)</f>
        <v>0</v>
      </c>
      <c r="AK86" s="285">
        <f t="shared" ref="AK86" si="602">SUM(AK84:AK85)</f>
        <v>0</v>
      </c>
      <c r="AL86" s="285">
        <f t="shared" ref="AL86" si="603">SUM(AL84:AL85)</f>
        <v>0</v>
      </c>
      <c r="AM86" s="285">
        <f t="shared" ref="AM86" si="604">SUM(AM84:AM85)</f>
        <v>0</v>
      </c>
      <c r="AN86" s="285">
        <f t="shared" ref="AN86" si="605">SUM(AN84:AN85)</f>
        <v>0</v>
      </c>
      <c r="AO86" s="285">
        <f t="shared" ref="AO86" si="606">SUM(AO84:AO85)</f>
        <v>0</v>
      </c>
      <c r="AP86" s="285">
        <f t="shared" ref="AP86" si="607">SUM(AP84:AP85)</f>
        <v>0</v>
      </c>
      <c r="AQ86" s="301"/>
      <c r="AR86" s="302"/>
    </row>
    <row r="87" ht="18.95" customHeight="1" spans="1:44">
      <c r="A87" s="273" t="s">
        <v>212</v>
      </c>
      <c r="B87" s="273"/>
      <c r="C87" s="273"/>
      <c r="D87" s="209"/>
      <c r="E87" s="209"/>
      <c r="F87" s="209"/>
      <c r="G87" s="231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78">
        <f>SUM(LARGE(D89:Q89,{1,2,3,4,5,6,7}))</f>
        <v>0</v>
      </c>
      <c r="S87" s="209">
        <v>24</v>
      </c>
      <c r="T87" s="209"/>
      <c r="U87" s="279"/>
      <c r="V87" s="280" t="s">
        <v>51</v>
      </c>
      <c r="W87" s="281" t="s">
        <v>51</v>
      </c>
      <c r="X87" s="281" t="s">
        <v>51</v>
      </c>
      <c r="Y87" s="289" t="s">
        <v>51</v>
      </c>
      <c r="Z87" s="281" t="s">
        <v>51</v>
      </c>
      <c r="AA87" s="281" t="s">
        <v>51</v>
      </c>
      <c r="AB87" s="281" t="s">
        <v>51</v>
      </c>
      <c r="AC87" s="281" t="s">
        <v>51</v>
      </c>
      <c r="AD87" s="281" t="s">
        <v>51</v>
      </c>
      <c r="AE87" s="281" t="s">
        <v>51</v>
      </c>
      <c r="AF87" s="281" t="s">
        <v>51</v>
      </c>
      <c r="AG87" s="281" t="s">
        <v>51</v>
      </c>
      <c r="AH87" s="281" t="s">
        <v>51</v>
      </c>
      <c r="AI87" s="281" t="s">
        <v>51</v>
      </c>
      <c r="AJ87" s="281" t="s">
        <v>51</v>
      </c>
      <c r="AK87" s="281" t="s">
        <v>51</v>
      </c>
      <c r="AL87" s="281" t="s">
        <v>51</v>
      </c>
      <c r="AM87" s="289" t="s">
        <v>51</v>
      </c>
      <c r="AN87" s="289" t="s">
        <v>51</v>
      </c>
      <c r="AO87" s="281" t="s">
        <v>51</v>
      </c>
      <c r="AP87" s="281" t="s">
        <v>51</v>
      </c>
      <c r="AQ87" s="298">
        <f t="shared" ref="AQ87" si="608">SUM(V89:AP89)</f>
        <v>0</v>
      </c>
      <c r="AR87" s="299">
        <f>SUM(AQ87,S89:U89,R87,B87:C89)</f>
        <v>28</v>
      </c>
    </row>
    <row r="88" s="258" customFormat="1" ht="18.95" customHeight="1" spans="1:44">
      <c r="A88" s="274"/>
      <c r="B88" s="274"/>
      <c r="C88" s="274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82"/>
      <c r="S88" s="209">
        <v>4</v>
      </c>
      <c r="T88" s="209"/>
      <c r="U88" s="279"/>
      <c r="V88" s="280" t="s">
        <v>51</v>
      </c>
      <c r="W88" s="281" t="s">
        <v>51</v>
      </c>
      <c r="X88" s="281" t="s">
        <v>51</v>
      </c>
      <c r="Y88" s="289" t="s">
        <v>51</v>
      </c>
      <c r="Z88" s="281" t="s">
        <v>51</v>
      </c>
      <c r="AA88" s="281" t="s">
        <v>51</v>
      </c>
      <c r="AB88" s="281" t="s">
        <v>51</v>
      </c>
      <c r="AC88" s="281" t="s">
        <v>51</v>
      </c>
      <c r="AD88" s="281" t="s">
        <v>51</v>
      </c>
      <c r="AE88" s="281" t="s">
        <v>51</v>
      </c>
      <c r="AF88" s="281" t="s">
        <v>51</v>
      </c>
      <c r="AG88" s="281" t="s">
        <v>51</v>
      </c>
      <c r="AH88" s="281" t="s">
        <v>51</v>
      </c>
      <c r="AI88" s="281" t="s">
        <v>51</v>
      </c>
      <c r="AJ88" s="281" t="s">
        <v>51</v>
      </c>
      <c r="AK88" s="281" t="s">
        <v>51</v>
      </c>
      <c r="AL88" s="281" t="s">
        <v>51</v>
      </c>
      <c r="AM88" s="289" t="s">
        <v>51</v>
      </c>
      <c r="AN88" s="289" t="s">
        <v>51</v>
      </c>
      <c r="AO88" s="281" t="s">
        <v>51</v>
      </c>
      <c r="AP88" s="281" t="s">
        <v>51</v>
      </c>
      <c r="AQ88" s="298"/>
      <c r="AR88" s="300"/>
    </row>
    <row r="89" s="258" customFormat="1" ht="18.95" customHeight="1" spans="1:44">
      <c r="A89" s="275"/>
      <c r="B89" s="275"/>
      <c r="C89" s="275"/>
      <c r="D89" s="214">
        <f t="shared" ref="D89:Q89" si="609">SUM(D87:D88)</f>
        <v>0</v>
      </c>
      <c r="E89" s="214">
        <f t="shared" si="609"/>
        <v>0</v>
      </c>
      <c r="F89" s="214">
        <f t="shared" si="609"/>
        <v>0</v>
      </c>
      <c r="G89" s="214">
        <f t="shared" si="609"/>
        <v>0</v>
      </c>
      <c r="H89" s="214">
        <f t="shared" si="609"/>
        <v>0</v>
      </c>
      <c r="I89" s="214">
        <f t="shared" si="609"/>
        <v>0</v>
      </c>
      <c r="J89" s="214">
        <f t="shared" si="609"/>
        <v>0</v>
      </c>
      <c r="K89" s="214">
        <f t="shared" si="609"/>
        <v>0</v>
      </c>
      <c r="L89" s="214">
        <f t="shared" si="609"/>
        <v>0</v>
      </c>
      <c r="M89" s="214">
        <f t="shared" si="609"/>
        <v>0</v>
      </c>
      <c r="N89" s="214">
        <f t="shared" si="609"/>
        <v>0</v>
      </c>
      <c r="O89" s="214">
        <f t="shared" si="609"/>
        <v>0</v>
      </c>
      <c r="P89" s="214">
        <f t="shared" si="609"/>
        <v>0</v>
      </c>
      <c r="Q89" s="214">
        <f t="shared" si="609"/>
        <v>0</v>
      </c>
      <c r="R89" s="283"/>
      <c r="S89" s="214">
        <f>SUM(S87:S88)</f>
        <v>28</v>
      </c>
      <c r="T89" s="214">
        <f>SUM(T87:T88)</f>
        <v>0</v>
      </c>
      <c r="U89" s="284">
        <f t="shared" ref="U89:V89" si="610">SUM(U87:U88)</f>
        <v>0</v>
      </c>
      <c r="V89" s="285">
        <f t="shared" si="610"/>
        <v>0</v>
      </c>
      <c r="W89" s="285">
        <f t="shared" ref="W89" si="611">SUM(W87:W88)</f>
        <v>0</v>
      </c>
      <c r="X89" s="285">
        <f t="shared" ref="X89" si="612">SUM(X87:X88)</f>
        <v>0</v>
      </c>
      <c r="Y89" s="285">
        <f t="shared" ref="Y89" si="613">SUM(Y87:Y88)</f>
        <v>0</v>
      </c>
      <c r="Z89" s="285">
        <f t="shared" ref="Z89" si="614">SUM(Z87:Z88)</f>
        <v>0</v>
      </c>
      <c r="AA89" s="285">
        <f t="shared" ref="AA89" si="615">SUM(AA87:AA88)</f>
        <v>0</v>
      </c>
      <c r="AB89" s="285">
        <f t="shared" ref="AB89" si="616">SUM(AB87:AB88)</f>
        <v>0</v>
      </c>
      <c r="AC89" s="285">
        <f t="shared" ref="AC89" si="617">SUM(AC87:AC88)</f>
        <v>0</v>
      </c>
      <c r="AD89" s="285">
        <f t="shared" ref="AD89" si="618">SUM(AD87:AD88)</f>
        <v>0</v>
      </c>
      <c r="AE89" s="285">
        <f t="shared" ref="AE89" si="619">SUM(AE87:AE88)</f>
        <v>0</v>
      </c>
      <c r="AF89" s="285">
        <f t="shared" ref="AF89" si="620">SUM(AF87:AF88)</f>
        <v>0</v>
      </c>
      <c r="AG89" s="285">
        <f t="shared" ref="AG89" si="621">SUM(AG87:AG88)</f>
        <v>0</v>
      </c>
      <c r="AH89" s="285">
        <f t="shared" ref="AH89" si="622">SUM(AH87:AH88)</f>
        <v>0</v>
      </c>
      <c r="AI89" s="285">
        <f t="shared" ref="AI89" si="623">SUM(AI87:AI88)</f>
        <v>0</v>
      </c>
      <c r="AJ89" s="285">
        <f t="shared" ref="AJ89" si="624">SUM(AJ87:AJ88)</f>
        <v>0</v>
      </c>
      <c r="AK89" s="285">
        <f t="shared" ref="AK89" si="625">SUM(AK87:AK88)</f>
        <v>0</v>
      </c>
      <c r="AL89" s="285">
        <f t="shared" ref="AL89" si="626">SUM(AL87:AL88)</f>
        <v>0</v>
      </c>
      <c r="AM89" s="285">
        <f t="shared" ref="AM89" si="627">SUM(AM87:AM88)</f>
        <v>0</v>
      </c>
      <c r="AN89" s="285">
        <f t="shared" ref="AN89" si="628">SUM(AN87:AN88)</f>
        <v>0</v>
      </c>
      <c r="AO89" s="285">
        <f t="shared" ref="AO89" si="629">SUM(AO87:AO88)</f>
        <v>0</v>
      </c>
      <c r="AP89" s="285">
        <f t="shared" ref="AP89" si="630">SUM(AP87:AP88)</f>
        <v>0</v>
      </c>
      <c r="AQ89" s="301"/>
      <c r="AR89" s="302"/>
    </row>
    <row r="90" ht="18.95" customHeight="1" spans="1:44">
      <c r="A90" s="273" t="s">
        <v>128</v>
      </c>
      <c r="B90" s="273"/>
      <c r="C90" s="273"/>
      <c r="D90" s="209"/>
      <c r="E90" s="209"/>
      <c r="F90" s="209"/>
      <c r="G90" s="231">
        <v>6</v>
      </c>
      <c r="H90" s="209"/>
      <c r="I90" s="209">
        <v>12</v>
      </c>
      <c r="J90" s="209">
        <v>12</v>
      </c>
      <c r="K90" s="209"/>
      <c r="L90" s="209"/>
      <c r="M90" s="209"/>
      <c r="N90" s="209"/>
      <c r="O90" s="209"/>
      <c r="P90" s="209"/>
      <c r="Q90" s="209">
        <v>12</v>
      </c>
      <c r="R90" s="278">
        <f>SUM(LARGE(D92:Q92,{1,2,3,4,5,6,7}))</f>
        <v>114</v>
      </c>
      <c r="S90" s="209">
        <v>12</v>
      </c>
      <c r="T90" s="209">
        <v>12</v>
      </c>
      <c r="U90" s="279">
        <v>12</v>
      </c>
      <c r="V90" s="280" t="s">
        <v>51</v>
      </c>
      <c r="W90" s="281" t="s">
        <v>51</v>
      </c>
      <c r="X90" s="281" t="s">
        <v>51</v>
      </c>
      <c r="Y90" s="289" t="s">
        <v>51</v>
      </c>
      <c r="Z90" s="281" t="s">
        <v>51</v>
      </c>
      <c r="AA90" s="281" t="s">
        <v>51</v>
      </c>
      <c r="AB90" s="281" t="s">
        <v>51</v>
      </c>
      <c r="AC90" s="281" t="s">
        <v>51</v>
      </c>
      <c r="AD90" s="281" t="s">
        <v>51</v>
      </c>
      <c r="AE90" s="281" t="s">
        <v>51</v>
      </c>
      <c r="AF90" s="281" t="s">
        <v>51</v>
      </c>
      <c r="AG90" s="281" t="s">
        <v>51</v>
      </c>
      <c r="AH90" s="281" t="s">
        <v>51</v>
      </c>
      <c r="AI90" s="281" t="s">
        <v>51</v>
      </c>
      <c r="AJ90" s="281" t="s">
        <v>51</v>
      </c>
      <c r="AK90" s="281" t="s">
        <v>51</v>
      </c>
      <c r="AL90" s="281" t="s">
        <v>51</v>
      </c>
      <c r="AM90" s="289" t="s">
        <v>51</v>
      </c>
      <c r="AN90" s="289" t="s">
        <v>51</v>
      </c>
      <c r="AO90" s="281" t="s">
        <v>51</v>
      </c>
      <c r="AP90" s="281" t="s">
        <v>51</v>
      </c>
      <c r="AQ90" s="298">
        <f>SUM(V92:AP92)</f>
        <v>0</v>
      </c>
      <c r="AR90" s="299">
        <f>SUM(AQ90,S92:U92,R90,B90:C92)</f>
        <v>265</v>
      </c>
    </row>
    <row r="91" s="258" customFormat="1" ht="18.95" customHeight="1" spans="1:44">
      <c r="A91" s="274"/>
      <c r="B91" s="274"/>
      <c r="C91" s="274"/>
      <c r="D91" s="209"/>
      <c r="E91" s="209"/>
      <c r="F91" s="209"/>
      <c r="G91" s="209">
        <v>27</v>
      </c>
      <c r="H91" s="209"/>
      <c r="I91" s="209"/>
      <c r="J91" s="209">
        <v>45</v>
      </c>
      <c r="K91" s="209"/>
      <c r="L91" s="209"/>
      <c r="M91" s="209"/>
      <c r="N91" s="209"/>
      <c r="O91" s="209"/>
      <c r="P91" s="209"/>
      <c r="Q91" s="209"/>
      <c r="R91" s="282"/>
      <c r="S91" s="209">
        <v>110</v>
      </c>
      <c r="T91" s="209">
        <v>0</v>
      </c>
      <c r="U91" s="279">
        <v>5</v>
      </c>
      <c r="V91" s="280" t="s">
        <v>51</v>
      </c>
      <c r="W91" s="281" t="s">
        <v>51</v>
      </c>
      <c r="X91" s="281" t="s">
        <v>51</v>
      </c>
      <c r="Y91" s="289" t="s">
        <v>51</v>
      </c>
      <c r="Z91" s="281" t="s">
        <v>51</v>
      </c>
      <c r="AA91" s="281" t="s">
        <v>51</v>
      </c>
      <c r="AB91" s="281" t="s">
        <v>51</v>
      </c>
      <c r="AC91" s="281" t="s">
        <v>51</v>
      </c>
      <c r="AD91" s="281" t="s">
        <v>51</v>
      </c>
      <c r="AE91" s="281" t="s">
        <v>51</v>
      </c>
      <c r="AF91" s="281" t="s">
        <v>51</v>
      </c>
      <c r="AG91" s="281" t="s">
        <v>51</v>
      </c>
      <c r="AH91" s="281" t="s">
        <v>51</v>
      </c>
      <c r="AI91" s="281" t="s">
        <v>51</v>
      </c>
      <c r="AJ91" s="281" t="s">
        <v>51</v>
      </c>
      <c r="AK91" s="281" t="s">
        <v>51</v>
      </c>
      <c r="AL91" s="281" t="s">
        <v>51</v>
      </c>
      <c r="AM91" s="289" t="s">
        <v>51</v>
      </c>
      <c r="AN91" s="289" t="s">
        <v>51</v>
      </c>
      <c r="AO91" s="281" t="s">
        <v>51</v>
      </c>
      <c r="AP91" s="281" t="s">
        <v>51</v>
      </c>
      <c r="AQ91" s="298"/>
      <c r="AR91" s="300"/>
    </row>
    <row r="92" s="258" customFormat="1" ht="18.95" customHeight="1" spans="1:44">
      <c r="A92" s="275"/>
      <c r="B92" s="275"/>
      <c r="C92" s="275"/>
      <c r="D92" s="214">
        <f t="shared" ref="D92:Q92" si="631">SUM(D90:D91)</f>
        <v>0</v>
      </c>
      <c r="E92" s="214">
        <f t="shared" si="631"/>
        <v>0</v>
      </c>
      <c r="F92" s="214">
        <f t="shared" si="631"/>
        <v>0</v>
      </c>
      <c r="G92" s="214">
        <f t="shared" si="631"/>
        <v>33</v>
      </c>
      <c r="H92" s="214">
        <f t="shared" si="631"/>
        <v>0</v>
      </c>
      <c r="I92" s="214">
        <f t="shared" si="631"/>
        <v>12</v>
      </c>
      <c r="J92" s="214">
        <f t="shared" si="631"/>
        <v>57</v>
      </c>
      <c r="K92" s="214">
        <f t="shared" si="631"/>
        <v>0</v>
      </c>
      <c r="L92" s="214">
        <f t="shared" si="631"/>
        <v>0</v>
      </c>
      <c r="M92" s="214">
        <f t="shared" si="631"/>
        <v>0</v>
      </c>
      <c r="N92" s="214">
        <f t="shared" si="631"/>
        <v>0</v>
      </c>
      <c r="O92" s="214">
        <f t="shared" si="631"/>
        <v>0</v>
      </c>
      <c r="P92" s="214">
        <f t="shared" si="631"/>
        <v>0</v>
      </c>
      <c r="Q92" s="214">
        <f t="shared" si="631"/>
        <v>12</v>
      </c>
      <c r="R92" s="283"/>
      <c r="S92" s="214">
        <f>SUM(S90:S91)</f>
        <v>122</v>
      </c>
      <c r="T92" s="214">
        <f>SUM(T90:T91)</f>
        <v>12</v>
      </c>
      <c r="U92" s="284">
        <f t="shared" ref="U92:V92" si="632">SUM(U90:U91)</f>
        <v>17</v>
      </c>
      <c r="V92" s="285">
        <f t="shared" si="632"/>
        <v>0</v>
      </c>
      <c r="W92" s="285">
        <f t="shared" ref="W92" si="633">SUM(W90:W91)</f>
        <v>0</v>
      </c>
      <c r="X92" s="285">
        <f t="shared" ref="X92" si="634">SUM(X90:X91)</f>
        <v>0</v>
      </c>
      <c r="Y92" s="285">
        <f t="shared" ref="Y92" si="635">SUM(Y90:Y91)</f>
        <v>0</v>
      </c>
      <c r="Z92" s="285">
        <f t="shared" ref="Z92" si="636">SUM(Z90:Z91)</f>
        <v>0</v>
      </c>
      <c r="AA92" s="285">
        <f t="shared" ref="AA92" si="637">SUM(AA90:AA91)</f>
        <v>0</v>
      </c>
      <c r="AB92" s="285">
        <f t="shared" ref="AB92" si="638">SUM(AB90:AB91)</f>
        <v>0</v>
      </c>
      <c r="AC92" s="285">
        <f t="shared" ref="AC92" si="639">SUM(AC90:AC91)</f>
        <v>0</v>
      </c>
      <c r="AD92" s="285">
        <f t="shared" ref="AD92" si="640">SUM(AD90:AD91)</f>
        <v>0</v>
      </c>
      <c r="AE92" s="285">
        <f t="shared" ref="AE92" si="641">SUM(AE90:AE91)</f>
        <v>0</v>
      </c>
      <c r="AF92" s="285">
        <f t="shared" ref="AF92" si="642">SUM(AF90:AF91)</f>
        <v>0</v>
      </c>
      <c r="AG92" s="285">
        <f t="shared" ref="AG92" si="643">SUM(AG90:AG91)</f>
        <v>0</v>
      </c>
      <c r="AH92" s="285">
        <f t="shared" ref="AH92" si="644">SUM(AH90:AH91)</f>
        <v>0</v>
      </c>
      <c r="AI92" s="285">
        <f t="shared" ref="AI92" si="645">SUM(AI90:AI91)</f>
        <v>0</v>
      </c>
      <c r="AJ92" s="285">
        <f t="shared" ref="AJ92" si="646">SUM(AJ90:AJ91)</f>
        <v>0</v>
      </c>
      <c r="AK92" s="285">
        <f t="shared" ref="AK92" si="647">SUM(AK90:AK91)</f>
        <v>0</v>
      </c>
      <c r="AL92" s="285">
        <f t="shared" ref="AL92" si="648">SUM(AL90:AL91)</f>
        <v>0</v>
      </c>
      <c r="AM92" s="285">
        <f t="shared" ref="AM92" si="649">SUM(AM90:AM91)</f>
        <v>0</v>
      </c>
      <c r="AN92" s="285">
        <f t="shared" ref="AN92" si="650">SUM(AN90:AN91)</f>
        <v>0</v>
      </c>
      <c r="AO92" s="285">
        <f t="shared" ref="AO92" si="651">SUM(AO90:AO91)</f>
        <v>0</v>
      </c>
      <c r="AP92" s="285">
        <f t="shared" ref="AP92" si="652">SUM(AP90:AP91)</f>
        <v>0</v>
      </c>
      <c r="AQ92" s="301"/>
      <c r="AR92" s="302"/>
    </row>
    <row r="93" ht="18.95" customHeight="1" spans="1:44">
      <c r="A93" s="273" t="s">
        <v>213</v>
      </c>
      <c r="B93" s="273"/>
      <c r="C93" s="273"/>
      <c r="D93" s="209"/>
      <c r="E93" s="209">
        <v>6</v>
      </c>
      <c r="F93" s="209"/>
      <c r="G93" s="231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78">
        <f>SUM(LARGE(D95:Q95,{1,2,3,4,5,6,7}))</f>
        <v>13</v>
      </c>
      <c r="S93" s="209">
        <v>12</v>
      </c>
      <c r="T93" s="209"/>
      <c r="U93" s="279">
        <v>12</v>
      </c>
      <c r="V93" s="280" t="s">
        <v>51</v>
      </c>
      <c r="W93" s="281" t="s">
        <v>51</v>
      </c>
      <c r="X93" s="281" t="s">
        <v>51</v>
      </c>
      <c r="Y93" s="289" t="s">
        <v>51</v>
      </c>
      <c r="Z93" s="281" t="s">
        <v>51</v>
      </c>
      <c r="AA93" s="281" t="s">
        <v>51</v>
      </c>
      <c r="AB93" s="281" t="s">
        <v>51</v>
      </c>
      <c r="AC93" s="281" t="s">
        <v>51</v>
      </c>
      <c r="AD93" s="281" t="s">
        <v>51</v>
      </c>
      <c r="AE93" s="281" t="s">
        <v>51</v>
      </c>
      <c r="AF93" s="281" t="s">
        <v>51</v>
      </c>
      <c r="AG93" s="281" t="s">
        <v>51</v>
      </c>
      <c r="AH93" s="281" t="s">
        <v>51</v>
      </c>
      <c r="AI93" s="281" t="s">
        <v>51</v>
      </c>
      <c r="AJ93" s="281" t="s">
        <v>51</v>
      </c>
      <c r="AK93" s="281" t="s">
        <v>51</v>
      </c>
      <c r="AL93" s="281" t="s">
        <v>51</v>
      </c>
      <c r="AM93" s="289" t="s">
        <v>51</v>
      </c>
      <c r="AN93" s="289" t="s">
        <v>51</v>
      </c>
      <c r="AO93" s="281" t="s">
        <v>51</v>
      </c>
      <c r="AP93" s="281" t="s">
        <v>51</v>
      </c>
      <c r="AQ93" s="298">
        <f>SUM(V95:AP95)</f>
        <v>0</v>
      </c>
      <c r="AR93" s="299">
        <f>SUM(AQ93,S95:U95,R93,B93:C95)</f>
        <v>90</v>
      </c>
    </row>
    <row r="94" s="258" customFormat="1" ht="18.95" customHeight="1" spans="1:44">
      <c r="A94" s="274"/>
      <c r="B94" s="274"/>
      <c r="C94" s="274"/>
      <c r="D94" s="209"/>
      <c r="E94" s="209">
        <v>7</v>
      </c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82"/>
      <c r="S94" s="209">
        <v>43</v>
      </c>
      <c r="T94" s="209"/>
      <c r="U94" s="279">
        <v>10</v>
      </c>
      <c r="V94" s="280" t="s">
        <v>51</v>
      </c>
      <c r="W94" s="281" t="s">
        <v>51</v>
      </c>
      <c r="X94" s="281" t="s">
        <v>51</v>
      </c>
      <c r="Y94" s="289" t="s">
        <v>51</v>
      </c>
      <c r="Z94" s="281" t="s">
        <v>51</v>
      </c>
      <c r="AA94" s="281" t="s">
        <v>51</v>
      </c>
      <c r="AB94" s="281" t="s">
        <v>51</v>
      </c>
      <c r="AC94" s="281" t="s">
        <v>51</v>
      </c>
      <c r="AD94" s="281" t="s">
        <v>51</v>
      </c>
      <c r="AE94" s="281" t="s">
        <v>51</v>
      </c>
      <c r="AF94" s="281" t="s">
        <v>51</v>
      </c>
      <c r="AG94" s="281" t="s">
        <v>51</v>
      </c>
      <c r="AH94" s="281" t="s">
        <v>51</v>
      </c>
      <c r="AI94" s="281" t="s">
        <v>51</v>
      </c>
      <c r="AJ94" s="281" t="s">
        <v>51</v>
      </c>
      <c r="AK94" s="281" t="s">
        <v>51</v>
      </c>
      <c r="AL94" s="281" t="s">
        <v>51</v>
      </c>
      <c r="AM94" s="289" t="s">
        <v>51</v>
      </c>
      <c r="AN94" s="289" t="s">
        <v>51</v>
      </c>
      <c r="AO94" s="281" t="s">
        <v>51</v>
      </c>
      <c r="AP94" s="281" t="s">
        <v>51</v>
      </c>
      <c r="AQ94" s="298"/>
      <c r="AR94" s="300"/>
    </row>
    <row r="95" s="258" customFormat="1" ht="18.95" customHeight="1" spans="1:44">
      <c r="A95" s="275"/>
      <c r="B95" s="275"/>
      <c r="C95" s="275"/>
      <c r="D95" s="214">
        <f t="shared" ref="D95:Q95" si="653">SUM(D93:D94)</f>
        <v>0</v>
      </c>
      <c r="E95" s="214">
        <f t="shared" si="653"/>
        <v>13</v>
      </c>
      <c r="F95" s="214">
        <f t="shared" si="653"/>
        <v>0</v>
      </c>
      <c r="G95" s="214">
        <f t="shared" si="653"/>
        <v>0</v>
      </c>
      <c r="H95" s="214">
        <f t="shared" si="653"/>
        <v>0</v>
      </c>
      <c r="I95" s="214">
        <f t="shared" si="653"/>
        <v>0</v>
      </c>
      <c r="J95" s="214">
        <f t="shared" si="653"/>
        <v>0</v>
      </c>
      <c r="K95" s="214">
        <f t="shared" si="653"/>
        <v>0</v>
      </c>
      <c r="L95" s="214">
        <f t="shared" si="653"/>
        <v>0</v>
      </c>
      <c r="M95" s="214">
        <f t="shared" si="653"/>
        <v>0</v>
      </c>
      <c r="N95" s="214">
        <f t="shared" si="653"/>
        <v>0</v>
      </c>
      <c r="O95" s="214">
        <f t="shared" si="653"/>
        <v>0</v>
      </c>
      <c r="P95" s="214">
        <f t="shared" si="653"/>
        <v>0</v>
      </c>
      <c r="Q95" s="214">
        <f t="shared" si="653"/>
        <v>0</v>
      </c>
      <c r="R95" s="283"/>
      <c r="S95" s="214">
        <f>SUM(S93:S94)</f>
        <v>55</v>
      </c>
      <c r="T95" s="214">
        <f>SUM(T93:T94)</f>
        <v>0</v>
      </c>
      <c r="U95" s="284">
        <f t="shared" ref="U95:V95" si="654">SUM(U93:U94)</f>
        <v>22</v>
      </c>
      <c r="V95" s="285">
        <f t="shared" si="654"/>
        <v>0</v>
      </c>
      <c r="W95" s="285">
        <f t="shared" ref="W95" si="655">SUM(W93:W94)</f>
        <v>0</v>
      </c>
      <c r="X95" s="285">
        <f t="shared" ref="X95" si="656">SUM(X93:X94)</f>
        <v>0</v>
      </c>
      <c r="Y95" s="285">
        <f t="shared" ref="Y95" si="657">SUM(Y93:Y94)</f>
        <v>0</v>
      </c>
      <c r="Z95" s="285">
        <f t="shared" ref="Z95" si="658">SUM(Z93:Z94)</f>
        <v>0</v>
      </c>
      <c r="AA95" s="285">
        <f t="shared" ref="AA95" si="659">SUM(AA93:AA94)</f>
        <v>0</v>
      </c>
      <c r="AB95" s="285">
        <f t="shared" ref="AB95" si="660">SUM(AB93:AB94)</f>
        <v>0</v>
      </c>
      <c r="AC95" s="285">
        <f t="shared" ref="AC95" si="661">SUM(AC93:AC94)</f>
        <v>0</v>
      </c>
      <c r="AD95" s="285">
        <f t="shared" ref="AD95" si="662">SUM(AD93:AD94)</f>
        <v>0</v>
      </c>
      <c r="AE95" s="285">
        <f t="shared" ref="AE95" si="663">SUM(AE93:AE94)</f>
        <v>0</v>
      </c>
      <c r="AF95" s="285">
        <f t="shared" ref="AF95" si="664">SUM(AF93:AF94)</f>
        <v>0</v>
      </c>
      <c r="AG95" s="285">
        <f t="shared" ref="AG95" si="665">SUM(AG93:AG94)</f>
        <v>0</v>
      </c>
      <c r="AH95" s="285">
        <f t="shared" ref="AH95" si="666">SUM(AH93:AH94)</f>
        <v>0</v>
      </c>
      <c r="AI95" s="285">
        <f t="shared" ref="AI95" si="667">SUM(AI93:AI94)</f>
        <v>0</v>
      </c>
      <c r="AJ95" s="285">
        <f t="shared" ref="AJ95" si="668">SUM(AJ93:AJ94)</f>
        <v>0</v>
      </c>
      <c r="AK95" s="285">
        <f t="shared" ref="AK95" si="669">SUM(AK93:AK94)</f>
        <v>0</v>
      </c>
      <c r="AL95" s="285">
        <f t="shared" ref="AL95" si="670">SUM(AL93:AL94)</f>
        <v>0</v>
      </c>
      <c r="AM95" s="285">
        <f t="shared" ref="AM95" si="671">SUM(AM93:AM94)</f>
        <v>0</v>
      </c>
      <c r="AN95" s="285">
        <f t="shared" ref="AN95" si="672">SUM(AN93:AN94)</f>
        <v>0</v>
      </c>
      <c r="AO95" s="285">
        <f t="shared" ref="AO95" si="673">SUM(AO93:AO94)</f>
        <v>0</v>
      </c>
      <c r="AP95" s="285">
        <f t="shared" ref="AP95" si="674">SUM(AP93:AP94)</f>
        <v>0</v>
      </c>
      <c r="AQ95" s="301"/>
      <c r="AR95" s="302"/>
    </row>
    <row r="96" ht="18.95" customHeight="1" spans="1:44">
      <c r="A96" s="273" t="s">
        <v>129</v>
      </c>
      <c r="B96" s="273">
        <v>45</v>
      </c>
      <c r="C96" s="273"/>
      <c r="D96" s="209">
        <v>12</v>
      </c>
      <c r="E96" s="209">
        <v>6</v>
      </c>
      <c r="F96" s="209">
        <v>12</v>
      </c>
      <c r="G96" s="231"/>
      <c r="H96" s="209"/>
      <c r="I96" s="209">
        <v>6</v>
      </c>
      <c r="J96" s="209"/>
      <c r="K96" s="209"/>
      <c r="L96" s="209"/>
      <c r="M96" s="209"/>
      <c r="N96" s="209"/>
      <c r="O96" s="209">
        <v>6</v>
      </c>
      <c r="P96" s="209">
        <v>12</v>
      </c>
      <c r="Q96" s="209"/>
      <c r="R96" s="278">
        <f>SUM(LARGE(D98:Q98,{1,2,3,4,5,6,7}))</f>
        <v>132</v>
      </c>
      <c r="S96" s="209">
        <v>24</v>
      </c>
      <c r="T96" s="209"/>
      <c r="U96" s="279">
        <v>12</v>
      </c>
      <c r="V96" s="280">
        <v>10</v>
      </c>
      <c r="W96" s="281" t="s">
        <v>51</v>
      </c>
      <c r="X96" s="281" t="s">
        <v>51</v>
      </c>
      <c r="Y96" s="289">
        <v>10</v>
      </c>
      <c r="Z96" s="281" t="s">
        <v>51</v>
      </c>
      <c r="AA96" s="281">
        <v>436</v>
      </c>
      <c r="AB96" s="223"/>
      <c r="AC96" s="281" t="s">
        <v>51</v>
      </c>
      <c r="AD96" s="281" t="s">
        <v>51</v>
      </c>
      <c r="AE96" s="281">
        <v>169</v>
      </c>
      <c r="AF96" s="281">
        <v>87.4</v>
      </c>
      <c r="AG96" s="281" t="s">
        <v>51</v>
      </c>
      <c r="AH96" s="281" t="s">
        <v>51</v>
      </c>
      <c r="AI96" s="281" t="s">
        <v>51</v>
      </c>
      <c r="AJ96" s="281" t="s">
        <v>51</v>
      </c>
      <c r="AK96" s="223"/>
      <c r="AL96" s="281" t="s">
        <v>51</v>
      </c>
      <c r="AM96" s="289" t="s">
        <v>51</v>
      </c>
      <c r="AN96" s="289" t="s">
        <v>51</v>
      </c>
      <c r="AO96" s="281">
        <v>16</v>
      </c>
      <c r="AP96" s="281" t="s">
        <v>51</v>
      </c>
      <c r="AQ96" s="298">
        <f>SUM(V98:AP98)</f>
        <v>862.4</v>
      </c>
      <c r="AR96" s="299">
        <f>SUM(AQ96,S98:U98,R96,B96:C98)</f>
        <v>1189.4</v>
      </c>
    </row>
    <row r="97" s="258" customFormat="1" ht="18.95" customHeight="1" spans="1:44">
      <c r="A97" s="274"/>
      <c r="B97" s="274"/>
      <c r="C97" s="274"/>
      <c r="D97" s="209">
        <v>50</v>
      </c>
      <c r="E97" s="209">
        <v>20</v>
      </c>
      <c r="F97" s="209">
        <v>1</v>
      </c>
      <c r="G97" s="209"/>
      <c r="H97" s="209"/>
      <c r="I97" s="209"/>
      <c r="J97" s="209"/>
      <c r="K97" s="209"/>
      <c r="L97" s="209"/>
      <c r="M97" s="209"/>
      <c r="N97" s="209"/>
      <c r="O97" s="209">
        <v>2</v>
      </c>
      <c r="P97" s="209">
        <v>5</v>
      </c>
      <c r="Q97" s="209"/>
      <c r="R97" s="282"/>
      <c r="S97" s="209">
        <f>54+45</f>
        <v>99</v>
      </c>
      <c r="T97" s="209"/>
      <c r="U97" s="279">
        <v>15</v>
      </c>
      <c r="V97" s="280">
        <v>16</v>
      </c>
      <c r="W97" s="281" t="s">
        <v>51</v>
      </c>
      <c r="X97" s="281" t="s">
        <v>51</v>
      </c>
      <c r="Y97" s="289">
        <v>16</v>
      </c>
      <c r="Z97" s="281" t="s">
        <v>51</v>
      </c>
      <c r="AA97" s="281">
        <v>32</v>
      </c>
      <c r="AB97" s="219"/>
      <c r="AC97" s="281" t="s">
        <v>51</v>
      </c>
      <c r="AD97" s="281" t="s">
        <v>51</v>
      </c>
      <c r="AE97" s="281">
        <v>22</v>
      </c>
      <c r="AF97" s="281">
        <v>16</v>
      </c>
      <c r="AG97" s="281" t="s">
        <v>51</v>
      </c>
      <c r="AH97" s="281" t="s">
        <v>51</v>
      </c>
      <c r="AI97" s="281" t="s">
        <v>51</v>
      </c>
      <c r="AJ97" s="281" t="s">
        <v>51</v>
      </c>
      <c r="AK97" s="219"/>
      <c r="AL97" s="281" t="s">
        <v>51</v>
      </c>
      <c r="AM97" s="289" t="s">
        <v>51</v>
      </c>
      <c r="AN97" s="289" t="s">
        <v>51</v>
      </c>
      <c r="AO97" s="281">
        <v>32</v>
      </c>
      <c r="AP97" s="281" t="s">
        <v>51</v>
      </c>
      <c r="AQ97" s="298"/>
      <c r="AR97" s="300"/>
    </row>
    <row r="98" s="258" customFormat="1" ht="18.95" customHeight="1" spans="1:44">
      <c r="A98" s="275"/>
      <c r="B98" s="275"/>
      <c r="C98" s="275"/>
      <c r="D98" s="214">
        <f t="shared" ref="D98:Q98" si="675">SUM(D96:D97)</f>
        <v>62</v>
      </c>
      <c r="E98" s="214">
        <f t="shared" si="675"/>
        <v>26</v>
      </c>
      <c r="F98" s="214">
        <f t="shared" si="675"/>
        <v>13</v>
      </c>
      <c r="G98" s="214">
        <f t="shared" si="675"/>
        <v>0</v>
      </c>
      <c r="H98" s="214">
        <f t="shared" si="675"/>
        <v>0</v>
      </c>
      <c r="I98" s="214">
        <f t="shared" si="675"/>
        <v>6</v>
      </c>
      <c r="J98" s="214">
        <f t="shared" si="675"/>
        <v>0</v>
      </c>
      <c r="K98" s="214">
        <f t="shared" si="675"/>
        <v>0</v>
      </c>
      <c r="L98" s="214">
        <f t="shared" si="675"/>
        <v>0</v>
      </c>
      <c r="M98" s="214">
        <f t="shared" si="675"/>
        <v>0</v>
      </c>
      <c r="N98" s="214">
        <f t="shared" si="675"/>
        <v>0</v>
      </c>
      <c r="O98" s="214">
        <f t="shared" si="675"/>
        <v>8</v>
      </c>
      <c r="P98" s="214">
        <f t="shared" si="675"/>
        <v>17</v>
      </c>
      <c r="Q98" s="214">
        <f t="shared" si="675"/>
        <v>0</v>
      </c>
      <c r="R98" s="283"/>
      <c r="S98" s="214">
        <f>SUM(S96:S97)</f>
        <v>123</v>
      </c>
      <c r="T98" s="214">
        <f>SUM(T96:T97)</f>
        <v>0</v>
      </c>
      <c r="U98" s="284">
        <f t="shared" ref="U98:V98" si="676">SUM(U96:U97)</f>
        <v>27</v>
      </c>
      <c r="V98" s="285">
        <f t="shared" si="676"/>
        <v>26</v>
      </c>
      <c r="W98" s="285">
        <f t="shared" ref="W98" si="677">SUM(W96:W97)</f>
        <v>0</v>
      </c>
      <c r="X98" s="285">
        <f t="shared" ref="X98" si="678">SUM(X96:X97)</f>
        <v>0</v>
      </c>
      <c r="Y98" s="285">
        <f t="shared" ref="Y98" si="679">SUM(Y96:Y97)</f>
        <v>26</v>
      </c>
      <c r="Z98" s="285">
        <f t="shared" ref="Z98" si="680">SUM(Z96:Z97)</f>
        <v>0</v>
      </c>
      <c r="AA98" s="285">
        <f t="shared" ref="AA98" si="681">SUM(AA96:AA97)</f>
        <v>468</v>
      </c>
      <c r="AB98" s="285">
        <f t="shared" ref="AB98" si="682">SUM(AB96:AB97)</f>
        <v>0</v>
      </c>
      <c r="AC98" s="285">
        <f t="shared" ref="AC98" si="683">SUM(AC96:AC97)</f>
        <v>0</v>
      </c>
      <c r="AD98" s="285">
        <f t="shared" ref="AD98" si="684">SUM(AD96:AD97)</f>
        <v>0</v>
      </c>
      <c r="AE98" s="285">
        <f t="shared" ref="AE98" si="685">SUM(AE96:AE97)</f>
        <v>191</v>
      </c>
      <c r="AF98" s="285">
        <f t="shared" ref="AF98" si="686">SUM(AF96:AF97)</f>
        <v>103.4</v>
      </c>
      <c r="AG98" s="285">
        <f t="shared" ref="AG98" si="687">SUM(AG96:AG97)</f>
        <v>0</v>
      </c>
      <c r="AH98" s="285">
        <f t="shared" ref="AH98" si="688">SUM(AH96:AH97)</f>
        <v>0</v>
      </c>
      <c r="AI98" s="285">
        <f t="shared" ref="AI98" si="689">SUM(AI96:AI97)</f>
        <v>0</v>
      </c>
      <c r="AJ98" s="285">
        <f t="shared" ref="AJ98" si="690">SUM(AJ96:AJ97)</f>
        <v>0</v>
      </c>
      <c r="AK98" s="285">
        <f t="shared" ref="AK98" si="691">SUM(AK96:AK97)</f>
        <v>0</v>
      </c>
      <c r="AL98" s="285">
        <f t="shared" ref="AL98" si="692">SUM(AL96:AL97)</f>
        <v>0</v>
      </c>
      <c r="AM98" s="285">
        <f t="shared" ref="AM98" si="693">SUM(AM96:AM97)</f>
        <v>0</v>
      </c>
      <c r="AN98" s="285">
        <f t="shared" ref="AN98" si="694">SUM(AN96:AN97)</f>
        <v>0</v>
      </c>
      <c r="AO98" s="285">
        <f t="shared" ref="AO98" si="695">SUM(AO96:AO97)</f>
        <v>48</v>
      </c>
      <c r="AP98" s="285">
        <f t="shared" ref="AP98" si="696">SUM(AP96:AP97)</f>
        <v>0</v>
      </c>
      <c r="AQ98" s="301"/>
      <c r="AR98" s="302"/>
    </row>
    <row r="99" ht="18.95" customHeight="1" spans="1:44">
      <c r="A99" s="273" t="s">
        <v>130</v>
      </c>
      <c r="B99" s="273"/>
      <c r="C99" s="273"/>
      <c r="D99" s="209"/>
      <c r="E99" s="209"/>
      <c r="F99" s="209"/>
      <c r="G99" s="231">
        <v>6</v>
      </c>
      <c r="H99" s="209"/>
      <c r="I99" s="209"/>
      <c r="J99" s="209"/>
      <c r="K99" s="209"/>
      <c r="L99" s="209"/>
      <c r="M99" s="209"/>
      <c r="N99" s="209"/>
      <c r="O99" s="209"/>
      <c r="P99" s="209">
        <v>12</v>
      </c>
      <c r="Q99" s="209"/>
      <c r="R99" s="278">
        <f>SUM(LARGE(D101:Q101,{1,2,3,4,5,6,7}))</f>
        <v>46</v>
      </c>
      <c r="S99" s="209">
        <v>24</v>
      </c>
      <c r="T99" s="209">
        <v>12</v>
      </c>
      <c r="U99" s="279">
        <v>12</v>
      </c>
      <c r="V99" s="280">
        <v>30</v>
      </c>
      <c r="W99" s="281" t="s">
        <v>51</v>
      </c>
      <c r="X99" s="281">
        <v>20</v>
      </c>
      <c r="Y99" s="289" t="s">
        <v>51</v>
      </c>
      <c r="Z99" s="281" t="s">
        <v>51</v>
      </c>
      <c r="AA99" s="281" t="s">
        <v>51</v>
      </c>
      <c r="AB99" s="281" t="s">
        <v>51</v>
      </c>
      <c r="AC99" s="281" t="s">
        <v>51</v>
      </c>
      <c r="AD99" s="281" t="s">
        <v>51</v>
      </c>
      <c r="AE99" s="281" t="s">
        <v>51</v>
      </c>
      <c r="AF99" s="281" t="s">
        <v>51</v>
      </c>
      <c r="AG99" s="281" t="s">
        <v>51</v>
      </c>
      <c r="AH99" s="281" t="s">
        <v>51</v>
      </c>
      <c r="AI99" s="281" t="s">
        <v>51</v>
      </c>
      <c r="AJ99" s="281">
        <v>22.5</v>
      </c>
      <c r="AK99" s="281" t="s">
        <v>51</v>
      </c>
      <c r="AL99" s="281" t="s">
        <v>51</v>
      </c>
      <c r="AM99" s="289" t="s">
        <v>51</v>
      </c>
      <c r="AN99" s="289" t="s">
        <v>51</v>
      </c>
      <c r="AO99" s="281" t="s">
        <v>51</v>
      </c>
      <c r="AP99" s="281" t="s">
        <v>51</v>
      </c>
      <c r="AQ99" s="298">
        <f>SUM(V101:AP101)</f>
        <v>124.5</v>
      </c>
      <c r="AR99" s="299">
        <f>SUM(AQ99,S101:U101,R99,B99:C101)</f>
        <v>405</v>
      </c>
    </row>
    <row r="100" s="258" customFormat="1" ht="18.95" customHeight="1" spans="1:44">
      <c r="A100" s="274"/>
      <c r="B100" s="274"/>
      <c r="C100" s="274"/>
      <c r="D100" s="209"/>
      <c r="E100" s="209"/>
      <c r="F100" s="209"/>
      <c r="G100" s="209">
        <v>24</v>
      </c>
      <c r="H100" s="209"/>
      <c r="I100" s="209"/>
      <c r="J100" s="209"/>
      <c r="K100" s="209"/>
      <c r="L100" s="209"/>
      <c r="M100" s="209"/>
      <c r="N100" s="209"/>
      <c r="O100" s="209"/>
      <c r="P100" s="209">
        <v>4</v>
      </c>
      <c r="Q100" s="209"/>
      <c r="R100" s="282"/>
      <c r="S100" s="209">
        <f>88+37.5</f>
        <v>125.5</v>
      </c>
      <c r="T100" s="209">
        <v>46</v>
      </c>
      <c r="U100" s="279">
        <v>15</v>
      </c>
      <c r="V100" s="280">
        <v>16</v>
      </c>
      <c r="W100" s="281" t="s">
        <v>51</v>
      </c>
      <c r="X100" s="281">
        <v>16</v>
      </c>
      <c r="Y100" s="289" t="s">
        <v>51</v>
      </c>
      <c r="Z100" s="281" t="s">
        <v>51</v>
      </c>
      <c r="AA100" s="281" t="s">
        <v>51</v>
      </c>
      <c r="AB100" s="281" t="s">
        <v>51</v>
      </c>
      <c r="AC100" s="281" t="s">
        <v>51</v>
      </c>
      <c r="AD100" s="281" t="s">
        <v>51</v>
      </c>
      <c r="AE100" s="281" t="s">
        <v>51</v>
      </c>
      <c r="AF100" s="281" t="s">
        <v>51</v>
      </c>
      <c r="AG100" s="281" t="s">
        <v>51</v>
      </c>
      <c r="AH100" s="281" t="s">
        <v>51</v>
      </c>
      <c r="AI100" s="281" t="s">
        <v>51</v>
      </c>
      <c r="AJ100" s="281">
        <v>20</v>
      </c>
      <c r="AK100" s="281" t="s">
        <v>51</v>
      </c>
      <c r="AL100" s="281" t="s">
        <v>51</v>
      </c>
      <c r="AM100" s="289" t="s">
        <v>51</v>
      </c>
      <c r="AN100" s="289" t="s">
        <v>51</v>
      </c>
      <c r="AO100" s="281" t="s">
        <v>51</v>
      </c>
      <c r="AP100" s="281" t="s">
        <v>51</v>
      </c>
      <c r="AQ100" s="298"/>
      <c r="AR100" s="300"/>
    </row>
    <row r="101" s="258" customFormat="1" ht="18.95" customHeight="1" spans="1:44">
      <c r="A101" s="275"/>
      <c r="B101" s="275"/>
      <c r="C101" s="275"/>
      <c r="D101" s="214">
        <f t="shared" ref="D101:Q101" si="697">SUM(D99:D100)</f>
        <v>0</v>
      </c>
      <c r="E101" s="214">
        <f t="shared" si="697"/>
        <v>0</v>
      </c>
      <c r="F101" s="214">
        <f t="shared" si="697"/>
        <v>0</v>
      </c>
      <c r="G101" s="214">
        <f t="shared" si="697"/>
        <v>30</v>
      </c>
      <c r="H101" s="214">
        <f t="shared" si="697"/>
        <v>0</v>
      </c>
      <c r="I101" s="214">
        <f t="shared" si="697"/>
        <v>0</v>
      </c>
      <c r="J101" s="214">
        <f t="shared" si="697"/>
        <v>0</v>
      </c>
      <c r="K101" s="214">
        <f t="shared" si="697"/>
        <v>0</v>
      </c>
      <c r="L101" s="214">
        <f t="shared" si="697"/>
        <v>0</v>
      </c>
      <c r="M101" s="214">
        <f t="shared" si="697"/>
        <v>0</v>
      </c>
      <c r="N101" s="214">
        <f t="shared" si="697"/>
        <v>0</v>
      </c>
      <c r="O101" s="214">
        <f t="shared" si="697"/>
        <v>0</v>
      </c>
      <c r="P101" s="214">
        <f t="shared" si="697"/>
        <v>16</v>
      </c>
      <c r="Q101" s="214">
        <f t="shared" si="697"/>
        <v>0</v>
      </c>
      <c r="R101" s="283"/>
      <c r="S101" s="214">
        <f>SUM(S99:S100)</f>
        <v>149.5</v>
      </c>
      <c r="T101" s="214">
        <f>SUM(T99:T100)</f>
        <v>58</v>
      </c>
      <c r="U101" s="284">
        <f t="shared" ref="U101:V101" si="698">SUM(U99:U100)</f>
        <v>27</v>
      </c>
      <c r="V101" s="285">
        <f t="shared" si="698"/>
        <v>46</v>
      </c>
      <c r="W101" s="285">
        <f t="shared" ref="W101" si="699">SUM(W99:W100)</f>
        <v>0</v>
      </c>
      <c r="X101" s="285">
        <f t="shared" ref="X101" si="700">SUM(X99:X100)</f>
        <v>36</v>
      </c>
      <c r="Y101" s="285">
        <f t="shared" ref="Y101" si="701">SUM(Y99:Y100)</f>
        <v>0</v>
      </c>
      <c r="Z101" s="285">
        <f t="shared" ref="Z101" si="702">SUM(Z99:Z100)</f>
        <v>0</v>
      </c>
      <c r="AA101" s="285">
        <f t="shared" ref="AA101" si="703">SUM(AA99:AA100)</f>
        <v>0</v>
      </c>
      <c r="AB101" s="285">
        <f t="shared" ref="AB101" si="704">SUM(AB99:AB100)</f>
        <v>0</v>
      </c>
      <c r="AC101" s="285">
        <f t="shared" ref="AC101" si="705">SUM(AC99:AC100)</f>
        <v>0</v>
      </c>
      <c r="AD101" s="285">
        <f t="shared" ref="AD101" si="706">SUM(AD99:AD100)</f>
        <v>0</v>
      </c>
      <c r="AE101" s="285">
        <f t="shared" ref="AE101" si="707">SUM(AE99:AE100)</f>
        <v>0</v>
      </c>
      <c r="AF101" s="285">
        <f t="shared" ref="AF101" si="708">SUM(AF99:AF100)</f>
        <v>0</v>
      </c>
      <c r="AG101" s="285">
        <f t="shared" ref="AG101" si="709">SUM(AG99:AG100)</f>
        <v>0</v>
      </c>
      <c r="AH101" s="285">
        <f t="shared" ref="AH101" si="710">SUM(AH99:AH100)</f>
        <v>0</v>
      </c>
      <c r="AI101" s="285">
        <f t="shared" ref="AI101" si="711">SUM(AI99:AI100)</f>
        <v>0</v>
      </c>
      <c r="AJ101" s="285">
        <f t="shared" ref="AJ101" si="712">SUM(AJ99:AJ100)</f>
        <v>42.5</v>
      </c>
      <c r="AK101" s="285">
        <f t="shared" ref="AK101" si="713">SUM(AK99:AK100)</f>
        <v>0</v>
      </c>
      <c r="AL101" s="285">
        <f t="shared" ref="AL101" si="714">SUM(AL99:AL100)</f>
        <v>0</v>
      </c>
      <c r="AM101" s="285">
        <f t="shared" ref="AM101" si="715">SUM(AM99:AM100)</f>
        <v>0</v>
      </c>
      <c r="AN101" s="285">
        <f t="shared" ref="AN101" si="716">SUM(AN99:AN100)</f>
        <v>0</v>
      </c>
      <c r="AO101" s="285">
        <f t="shared" ref="AO101" si="717">SUM(AO99:AO100)</f>
        <v>0</v>
      </c>
      <c r="AP101" s="285">
        <f t="shared" ref="AP101" si="718">SUM(AP99:AP100)</f>
        <v>0</v>
      </c>
      <c r="AQ101" s="301"/>
      <c r="AR101" s="302"/>
    </row>
    <row r="102" ht="18.95" customHeight="1" spans="1:44">
      <c r="A102" s="273" t="s">
        <v>131</v>
      </c>
      <c r="B102" s="273"/>
      <c r="C102" s="273"/>
      <c r="D102" s="209"/>
      <c r="E102" s="209"/>
      <c r="F102" s="209">
        <v>12</v>
      </c>
      <c r="G102" s="231">
        <v>18</v>
      </c>
      <c r="H102" s="209">
        <v>0</v>
      </c>
      <c r="I102" s="209"/>
      <c r="J102" s="209"/>
      <c r="K102" s="209"/>
      <c r="L102" s="209"/>
      <c r="M102" s="209">
        <v>12</v>
      </c>
      <c r="N102" s="209"/>
      <c r="O102" s="209">
        <v>6</v>
      </c>
      <c r="P102" s="209">
        <v>12</v>
      </c>
      <c r="Q102" s="209">
        <v>12</v>
      </c>
      <c r="R102" s="278">
        <f>SUM(LARGE(D104:Q104,{1,2,3,4,5,6,7}))</f>
        <v>154.5</v>
      </c>
      <c r="S102" s="209">
        <v>24</v>
      </c>
      <c r="T102" s="209">
        <v>12</v>
      </c>
      <c r="U102" s="279">
        <v>12</v>
      </c>
      <c r="V102" s="280" t="s">
        <v>51</v>
      </c>
      <c r="W102" s="281" t="s">
        <v>51</v>
      </c>
      <c r="X102" s="281" t="s">
        <v>51</v>
      </c>
      <c r="Y102" s="289" t="s">
        <v>51</v>
      </c>
      <c r="Z102" s="281" t="s">
        <v>51</v>
      </c>
      <c r="AA102" s="281" t="s">
        <v>51</v>
      </c>
      <c r="AB102" s="281">
        <v>20</v>
      </c>
      <c r="AC102" s="281" t="s">
        <v>51</v>
      </c>
      <c r="AD102" s="281" t="s">
        <v>51</v>
      </c>
      <c r="AE102" s="281" t="s">
        <v>51</v>
      </c>
      <c r="AF102" s="281">
        <v>109.2</v>
      </c>
      <c r="AG102" s="281" t="s">
        <v>51</v>
      </c>
      <c r="AH102" s="281" t="s">
        <v>51</v>
      </c>
      <c r="AI102" s="281" t="s">
        <v>51</v>
      </c>
      <c r="AJ102" s="281">
        <v>174</v>
      </c>
      <c r="AK102" s="281" t="s">
        <v>51</v>
      </c>
      <c r="AL102" s="281" t="s">
        <v>51</v>
      </c>
      <c r="AM102" s="289" t="s">
        <v>51</v>
      </c>
      <c r="AN102" s="289" t="s">
        <v>51</v>
      </c>
      <c r="AO102" s="281" t="s">
        <v>51</v>
      </c>
      <c r="AP102" s="281">
        <v>28</v>
      </c>
      <c r="AQ102" s="298">
        <f>SUM(V104:AP104)</f>
        <v>463.2</v>
      </c>
      <c r="AR102" s="299">
        <f>SUM(AQ102,S104:U104,R102,B102:C104)</f>
        <v>813.7</v>
      </c>
    </row>
    <row r="103" s="258" customFormat="1" ht="18.95" customHeight="1" spans="1:44">
      <c r="A103" s="274"/>
      <c r="B103" s="274"/>
      <c r="C103" s="274"/>
      <c r="D103" s="209"/>
      <c r="E103" s="209"/>
      <c r="F103" s="209">
        <v>18</v>
      </c>
      <c r="G103" s="209">
        <v>24.5</v>
      </c>
      <c r="H103" s="209"/>
      <c r="I103" s="209"/>
      <c r="J103" s="209"/>
      <c r="K103" s="209"/>
      <c r="L103" s="209"/>
      <c r="M103" s="209">
        <v>12</v>
      </c>
      <c r="N103" s="209"/>
      <c r="O103" s="209">
        <v>1</v>
      </c>
      <c r="P103" s="209">
        <v>6</v>
      </c>
      <c r="Q103" s="209">
        <v>21</v>
      </c>
      <c r="R103" s="282"/>
      <c r="S103" s="209">
        <f>69+69</f>
        <v>138</v>
      </c>
      <c r="T103" s="209">
        <v>0</v>
      </c>
      <c r="U103" s="279">
        <v>10</v>
      </c>
      <c r="V103" s="280" t="s">
        <v>51</v>
      </c>
      <c r="W103" s="281" t="s">
        <v>51</v>
      </c>
      <c r="X103" s="281" t="s">
        <v>51</v>
      </c>
      <c r="Y103" s="289" t="s">
        <v>51</v>
      </c>
      <c r="Z103" s="281" t="s">
        <v>51</v>
      </c>
      <c r="AA103" s="281" t="s">
        <v>51</v>
      </c>
      <c r="AB103" s="281">
        <v>32</v>
      </c>
      <c r="AC103" s="281" t="s">
        <v>51</v>
      </c>
      <c r="AD103" s="281" t="s">
        <v>51</v>
      </c>
      <c r="AE103" s="281" t="s">
        <v>51</v>
      </c>
      <c r="AF103" s="281">
        <v>20</v>
      </c>
      <c r="AG103" s="281" t="s">
        <v>51</v>
      </c>
      <c r="AH103" s="281" t="s">
        <v>51</v>
      </c>
      <c r="AI103" s="281" t="s">
        <v>51</v>
      </c>
      <c r="AJ103" s="281">
        <v>48</v>
      </c>
      <c r="AK103" s="281" t="s">
        <v>51</v>
      </c>
      <c r="AL103" s="281" t="s">
        <v>51</v>
      </c>
      <c r="AM103" s="289" t="s">
        <v>51</v>
      </c>
      <c r="AN103" s="289" t="s">
        <v>51</v>
      </c>
      <c r="AO103" s="281" t="s">
        <v>51</v>
      </c>
      <c r="AP103" s="281">
        <v>32</v>
      </c>
      <c r="AQ103" s="298"/>
      <c r="AR103" s="300"/>
    </row>
    <row r="104" s="258" customFormat="1" ht="18.95" customHeight="1" spans="1:44">
      <c r="A104" s="275"/>
      <c r="B104" s="275"/>
      <c r="C104" s="275"/>
      <c r="D104" s="214">
        <f t="shared" ref="D104:Q104" si="719">SUM(D102:D103)</f>
        <v>0</v>
      </c>
      <c r="E104" s="214">
        <f t="shared" si="719"/>
        <v>0</v>
      </c>
      <c r="F104" s="214">
        <f t="shared" si="719"/>
        <v>30</v>
      </c>
      <c r="G104" s="214">
        <f t="shared" si="719"/>
        <v>42.5</v>
      </c>
      <c r="H104" s="214">
        <f t="shared" si="719"/>
        <v>0</v>
      </c>
      <c r="I104" s="214">
        <f t="shared" si="719"/>
        <v>0</v>
      </c>
      <c r="J104" s="214">
        <f t="shared" si="719"/>
        <v>0</v>
      </c>
      <c r="K104" s="214">
        <f t="shared" si="719"/>
        <v>0</v>
      </c>
      <c r="L104" s="214">
        <f t="shared" si="719"/>
        <v>0</v>
      </c>
      <c r="M104" s="214">
        <f t="shared" si="719"/>
        <v>24</v>
      </c>
      <c r="N104" s="214">
        <f t="shared" si="719"/>
        <v>0</v>
      </c>
      <c r="O104" s="214">
        <f t="shared" si="719"/>
        <v>7</v>
      </c>
      <c r="P104" s="214">
        <f t="shared" si="719"/>
        <v>18</v>
      </c>
      <c r="Q104" s="214">
        <f t="shared" si="719"/>
        <v>33</v>
      </c>
      <c r="R104" s="283"/>
      <c r="S104" s="214">
        <f>SUM(S102:S103)</f>
        <v>162</v>
      </c>
      <c r="T104" s="214">
        <f>SUM(T102:T103)</f>
        <v>12</v>
      </c>
      <c r="U104" s="284">
        <f t="shared" ref="U104:V104" si="720">SUM(U102:U103)</f>
        <v>22</v>
      </c>
      <c r="V104" s="285">
        <f t="shared" si="720"/>
        <v>0</v>
      </c>
      <c r="W104" s="285">
        <f t="shared" ref="W104" si="721">SUM(W102:W103)</f>
        <v>0</v>
      </c>
      <c r="X104" s="285">
        <f t="shared" ref="X104" si="722">SUM(X102:X103)</f>
        <v>0</v>
      </c>
      <c r="Y104" s="285">
        <f t="shared" ref="Y104" si="723">SUM(Y102:Y103)</f>
        <v>0</v>
      </c>
      <c r="Z104" s="285">
        <f t="shared" ref="Z104" si="724">SUM(Z102:Z103)</f>
        <v>0</v>
      </c>
      <c r="AA104" s="285">
        <f t="shared" ref="AA104" si="725">SUM(AA102:AA103)</f>
        <v>0</v>
      </c>
      <c r="AB104" s="285">
        <f t="shared" ref="AB104" si="726">SUM(AB102:AB103)</f>
        <v>52</v>
      </c>
      <c r="AC104" s="285">
        <f t="shared" ref="AC104" si="727">SUM(AC102:AC103)</f>
        <v>0</v>
      </c>
      <c r="AD104" s="285">
        <f t="shared" ref="AD104" si="728">SUM(AD102:AD103)</f>
        <v>0</v>
      </c>
      <c r="AE104" s="285">
        <f t="shared" ref="AE104" si="729">SUM(AE102:AE103)</f>
        <v>0</v>
      </c>
      <c r="AF104" s="285">
        <f t="shared" ref="AF104" si="730">SUM(AF102:AF103)</f>
        <v>129.2</v>
      </c>
      <c r="AG104" s="285">
        <f t="shared" ref="AG104" si="731">SUM(AG102:AG103)</f>
        <v>0</v>
      </c>
      <c r="AH104" s="285">
        <f t="shared" ref="AH104" si="732">SUM(AH102:AH103)</f>
        <v>0</v>
      </c>
      <c r="AI104" s="285">
        <f t="shared" ref="AI104" si="733">SUM(AI102:AI103)</f>
        <v>0</v>
      </c>
      <c r="AJ104" s="285">
        <f t="shared" ref="AJ104" si="734">SUM(AJ102:AJ103)</f>
        <v>222</v>
      </c>
      <c r="AK104" s="285">
        <f t="shared" ref="AK104" si="735">SUM(AK102:AK103)</f>
        <v>0</v>
      </c>
      <c r="AL104" s="285">
        <f t="shared" ref="AL104" si="736">SUM(AL102:AL103)</f>
        <v>0</v>
      </c>
      <c r="AM104" s="285">
        <f t="shared" ref="AM104" si="737">SUM(AM102:AM103)</f>
        <v>0</v>
      </c>
      <c r="AN104" s="285">
        <f t="shared" ref="AN104" si="738">SUM(AN102:AN103)</f>
        <v>0</v>
      </c>
      <c r="AO104" s="285">
        <f t="shared" ref="AO104" si="739">SUM(AO102:AO103)</f>
        <v>0</v>
      </c>
      <c r="AP104" s="285">
        <f t="shared" ref="AP104" si="740">SUM(AP102:AP103)</f>
        <v>60</v>
      </c>
      <c r="AQ104" s="301"/>
      <c r="AR104" s="302"/>
    </row>
    <row r="105" ht="18.95" customHeight="1" spans="1:44">
      <c r="A105" s="273" t="s">
        <v>214</v>
      </c>
      <c r="B105" s="273"/>
      <c r="C105" s="273"/>
      <c r="D105" s="209"/>
      <c r="E105" s="209"/>
      <c r="F105" s="209"/>
      <c r="G105" s="231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78">
        <f>SUM(LARGE(D107:Q107,{1,2,3,4,5,6,7}))</f>
        <v>0</v>
      </c>
      <c r="S105" s="209">
        <v>24</v>
      </c>
      <c r="T105" s="209">
        <v>12</v>
      </c>
      <c r="U105" s="279">
        <v>12</v>
      </c>
      <c r="V105" s="280" t="s">
        <v>51</v>
      </c>
      <c r="W105" s="281" t="s">
        <v>51</v>
      </c>
      <c r="X105" s="281" t="s">
        <v>51</v>
      </c>
      <c r="Y105" s="289" t="s">
        <v>51</v>
      </c>
      <c r="Z105" s="281" t="s">
        <v>51</v>
      </c>
      <c r="AA105" s="281" t="s">
        <v>51</v>
      </c>
      <c r="AB105" s="281" t="s">
        <v>51</v>
      </c>
      <c r="AC105" s="281" t="s">
        <v>51</v>
      </c>
      <c r="AD105" s="281" t="s">
        <v>51</v>
      </c>
      <c r="AE105" s="281" t="s">
        <v>51</v>
      </c>
      <c r="AF105" s="281" t="s">
        <v>51</v>
      </c>
      <c r="AG105" s="281" t="s">
        <v>51</v>
      </c>
      <c r="AH105" s="281" t="s">
        <v>51</v>
      </c>
      <c r="AI105" s="281" t="s">
        <v>51</v>
      </c>
      <c r="AJ105" s="281" t="s">
        <v>51</v>
      </c>
      <c r="AK105" s="281" t="s">
        <v>51</v>
      </c>
      <c r="AL105" s="281" t="s">
        <v>51</v>
      </c>
      <c r="AM105" s="289" t="s">
        <v>51</v>
      </c>
      <c r="AN105" s="289" t="s">
        <v>51</v>
      </c>
      <c r="AO105" s="281" t="s">
        <v>51</v>
      </c>
      <c r="AP105" s="281" t="s">
        <v>51</v>
      </c>
      <c r="AQ105" s="298">
        <f t="shared" ref="AQ105" si="741">SUM(V107:AP107)</f>
        <v>0</v>
      </c>
      <c r="AR105" s="299">
        <f>SUM(AQ105,S107:U107,R105,B105:C107)</f>
        <v>208.5</v>
      </c>
    </row>
    <row r="106" s="258" customFormat="1" ht="18.95" customHeight="1" spans="1:44">
      <c r="A106" s="274"/>
      <c r="B106" s="274"/>
      <c r="C106" s="274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82"/>
      <c r="S106" s="209">
        <f>109+33.5</f>
        <v>142.5</v>
      </c>
      <c r="T106" s="209">
        <v>3</v>
      </c>
      <c r="U106" s="279">
        <v>15</v>
      </c>
      <c r="V106" s="280" t="s">
        <v>51</v>
      </c>
      <c r="W106" s="281" t="s">
        <v>51</v>
      </c>
      <c r="X106" s="281" t="s">
        <v>51</v>
      </c>
      <c r="Y106" s="289" t="s">
        <v>51</v>
      </c>
      <c r="Z106" s="281" t="s">
        <v>51</v>
      </c>
      <c r="AA106" s="281" t="s">
        <v>51</v>
      </c>
      <c r="AB106" s="281" t="s">
        <v>51</v>
      </c>
      <c r="AC106" s="281" t="s">
        <v>51</v>
      </c>
      <c r="AD106" s="281" t="s">
        <v>51</v>
      </c>
      <c r="AE106" s="281" t="s">
        <v>51</v>
      </c>
      <c r="AF106" s="281" t="s">
        <v>51</v>
      </c>
      <c r="AG106" s="281" t="s">
        <v>51</v>
      </c>
      <c r="AH106" s="281" t="s">
        <v>51</v>
      </c>
      <c r="AI106" s="281" t="s">
        <v>51</v>
      </c>
      <c r="AJ106" s="281" t="s">
        <v>51</v>
      </c>
      <c r="AK106" s="281" t="s">
        <v>51</v>
      </c>
      <c r="AL106" s="281" t="s">
        <v>51</v>
      </c>
      <c r="AM106" s="289" t="s">
        <v>51</v>
      </c>
      <c r="AN106" s="289" t="s">
        <v>51</v>
      </c>
      <c r="AO106" s="281" t="s">
        <v>51</v>
      </c>
      <c r="AP106" s="281" t="s">
        <v>51</v>
      </c>
      <c r="AQ106" s="298"/>
      <c r="AR106" s="300"/>
    </row>
    <row r="107" s="258" customFormat="1" ht="18.95" customHeight="1" spans="1:44">
      <c r="A107" s="275"/>
      <c r="B107" s="275"/>
      <c r="C107" s="275"/>
      <c r="D107" s="214">
        <f t="shared" ref="D107:Q107" si="742">SUM(D105:D106)</f>
        <v>0</v>
      </c>
      <c r="E107" s="214">
        <f t="shared" si="742"/>
        <v>0</v>
      </c>
      <c r="F107" s="214">
        <f t="shared" si="742"/>
        <v>0</v>
      </c>
      <c r="G107" s="214">
        <f t="shared" si="742"/>
        <v>0</v>
      </c>
      <c r="H107" s="214">
        <f t="shared" si="742"/>
        <v>0</v>
      </c>
      <c r="I107" s="214">
        <f t="shared" si="742"/>
        <v>0</v>
      </c>
      <c r="J107" s="214">
        <f t="shared" si="742"/>
        <v>0</v>
      </c>
      <c r="K107" s="214">
        <f t="shared" si="742"/>
        <v>0</v>
      </c>
      <c r="L107" s="214">
        <f t="shared" si="742"/>
        <v>0</v>
      </c>
      <c r="M107" s="214">
        <f t="shared" si="742"/>
        <v>0</v>
      </c>
      <c r="N107" s="214">
        <f t="shared" si="742"/>
        <v>0</v>
      </c>
      <c r="O107" s="214">
        <f t="shared" si="742"/>
        <v>0</v>
      </c>
      <c r="P107" s="214">
        <f t="shared" si="742"/>
        <v>0</v>
      </c>
      <c r="Q107" s="214">
        <f t="shared" si="742"/>
        <v>0</v>
      </c>
      <c r="R107" s="283"/>
      <c r="S107" s="214">
        <f>SUM(S105:S106)</f>
        <v>166.5</v>
      </c>
      <c r="T107" s="214">
        <f>SUM(T105:T106)</f>
        <v>15</v>
      </c>
      <c r="U107" s="284">
        <f t="shared" ref="U107:V107" si="743">SUM(U105:U106)</f>
        <v>27</v>
      </c>
      <c r="V107" s="285">
        <f t="shared" si="743"/>
        <v>0</v>
      </c>
      <c r="W107" s="285">
        <f t="shared" ref="W107" si="744">SUM(W105:W106)</f>
        <v>0</v>
      </c>
      <c r="X107" s="285">
        <f t="shared" ref="X107" si="745">SUM(X105:X106)</f>
        <v>0</v>
      </c>
      <c r="Y107" s="285">
        <f t="shared" ref="Y107" si="746">SUM(Y105:Y106)</f>
        <v>0</v>
      </c>
      <c r="Z107" s="285">
        <f t="shared" ref="Z107" si="747">SUM(Z105:Z106)</f>
        <v>0</v>
      </c>
      <c r="AA107" s="285">
        <f t="shared" ref="AA107" si="748">SUM(AA105:AA106)</f>
        <v>0</v>
      </c>
      <c r="AB107" s="285">
        <f t="shared" ref="AB107" si="749">SUM(AB105:AB106)</f>
        <v>0</v>
      </c>
      <c r="AC107" s="285">
        <f t="shared" ref="AC107" si="750">SUM(AC105:AC106)</f>
        <v>0</v>
      </c>
      <c r="AD107" s="285">
        <f t="shared" ref="AD107" si="751">SUM(AD105:AD106)</f>
        <v>0</v>
      </c>
      <c r="AE107" s="285">
        <f t="shared" ref="AE107" si="752">SUM(AE105:AE106)</f>
        <v>0</v>
      </c>
      <c r="AF107" s="285">
        <f t="shared" ref="AF107" si="753">SUM(AF105:AF106)</f>
        <v>0</v>
      </c>
      <c r="AG107" s="285">
        <f t="shared" ref="AG107" si="754">SUM(AG105:AG106)</f>
        <v>0</v>
      </c>
      <c r="AH107" s="285">
        <f t="shared" ref="AH107" si="755">SUM(AH105:AH106)</f>
        <v>0</v>
      </c>
      <c r="AI107" s="285">
        <f t="shared" ref="AI107" si="756">SUM(AI105:AI106)</f>
        <v>0</v>
      </c>
      <c r="AJ107" s="285">
        <f t="shared" ref="AJ107" si="757">SUM(AJ105:AJ106)</f>
        <v>0</v>
      </c>
      <c r="AK107" s="285">
        <f t="shared" ref="AK107" si="758">SUM(AK105:AK106)</f>
        <v>0</v>
      </c>
      <c r="AL107" s="285">
        <f t="shared" ref="AL107" si="759">SUM(AL105:AL106)</f>
        <v>0</v>
      </c>
      <c r="AM107" s="285">
        <f t="shared" ref="AM107" si="760">SUM(AM105:AM106)</f>
        <v>0</v>
      </c>
      <c r="AN107" s="285">
        <f t="shared" ref="AN107" si="761">SUM(AN105:AN106)</f>
        <v>0</v>
      </c>
      <c r="AO107" s="285">
        <f t="shared" ref="AO107" si="762">SUM(AO105:AO106)</f>
        <v>0</v>
      </c>
      <c r="AP107" s="285">
        <f t="shared" ref="AP107" si="763">SUM(AP105:AP106)</f>
        <v>0</v>
      </c>
      <c r="AQ107" s="301"/>
      <c r="AR107" s="302"/>
    </row>
    <row r="108" ht="18.95" customHeight="1" spans="1:44">
      <c r="A108" s="273" t="s">
        <v>215</v>
      </c>
      <c r="B108" s="273"/>
      <c r="C108" s="273"/>
      <c r="D108" s="209"/>
      <c r="E108" s="209"/>
      <c r="F108" s="209"/>
      <c r="G108" s="231">
        <v>12</v>
      </c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78">
        <f>SUM(LARGE(D110:Q110,{1,2,3,4,5,6,7}))</f>
        <v>38.5</v>
      </c>
      <c r="S108" s="209">
        <v>24</v>
      </c>
      <c r="T108" s="209">
        <v>12</v>
      </c>
      <c r="U108" s="279">
        <v>12</v>
      </c>
      <c r="V108" s="280" t="s">
        <v>51</v>
      </c>
      <c r="W108" s="281" t="s">
        <v>51</v>
      </c>
      <c r="X108" s="281" t="s">
        <v>51</v>
      </c>
      <c r="Y108" s="289" t="s">
        <v>51</v>
      </c>
      <c r="Z108" s="281" t="s">
        <v>51</v>
      </c>
      <c r="AA108" s="281" t="s">
        <v>51</v>
      </c>
      <c r="AB108" s="281" t="s">
        <v>51</v>
      </c>
      <c r="AC108" s="281" t="s">
        <v>51</v>
      </c>
      <c r="AD108" s="281" t="s">
        <v>51</v>
      </c>
      <c r="AE108" s="281" t="s">
        <v>51</v>
      </c>
      <c r="AF108" s="281" t="s">
        <v>51</v>
      </c>
      <c r="AG108" s="281" t="s">
        <v>51</v>
      </c>
      <c r="AH108" s="281" t="s">
        <v>51</v>
      </c>
      <c r="AI108" s="281" t="s">
        <v>51</v>
      </c>
      <c r="AJ108" s="281">
        <v>30</v>
      </c>
      <c r="AK108" s="281">
        <v>16</v>
      </c>
      <c r="AL108" s="281" t="s">
        <v>51</v>
      </c>
      <c r="AM108" s="289" t="s">
        <v>51</v>
      </c>
      <c r="AN108" s="289" t="s">
        <v>51</v>
      </c>
      <c r="AO108" s="281" t="s">
        <v>51</v>
      </c>
      <c r="AP108" s="281">
        <v>30</v>
      </c>
      <c r="AQ108" s="298">
        <f t="shared" ref="AQ108" si="764">SUM(V110:AP110)</f>
        <v>172</v>
      </c>
      <c r="AR108" s="299">
        <f>SUM(AQ108,S110:U110,R108,B108:C110)</f>
        <v>369</v>
      </c>
    </row>
    <row r="109" s="258" customFormat="1" ht="18.95" customHeight="1" spans="1:44">
      <c r="A109" s="274"/>
      <c r="B109" s="274"/>
      <c r="C109" s="274"/>
      <c r="D109" s="209"/>
      <c r="E109" s="209"/>
      <c r="F109" s="209"/>
      <c r="G109" s="209">
        <v>26.5</v>
      </c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82"/>
      <c r="S109" s="209">
        <f>22+41.5</f>
        <v>63.5</v>
      </c>
      <c r="T109" s="209">
        <v>32</v>
      </c>
      <c r="U109" s="279">
        <v>15</v>
      </c>
      <c r="V109" s="280" t="s">
        <v>51</v>
      </c>
      <c r="W109" s="281" t="s">
        <v>51</v>
      </c>
      <c r="X109" s="281" t="s">
        <v>51</v>
      </c>
      <c r="Y109" s="289" t="s">
        <v>51</v>
      </c>
      <c r="Z109" s="281" t="s">
        <v>51</v>
      </c>
      <c r="AA109" s="281" t="s">
        <v>51</v>
      </c>
      <c r="AB109" s="281" t="s">
        <v>51</v>
      </c>
      <c r="AC109" s="281" t="s">
        <v>51</v>
      </c>
      <c r="AD109" s="281" t="s">
        <v>51</v>
      </c>
      <c r="AE109" s="281" t="s">
        <v>51</v>
      </c>
      <c r="AF109" s="281" t="s">
        <v>51</v>
      </c>
      <c r="AG109" s="281" t="s">
        <v>51</v>
      </c>
      <c r="AH109" s="281" t="s">
        <v>51</v>
      </c>
      <c r="AI109" s="281" t="s">
        <v>51</v>
      </c>
      <c r="AJ109" s="281">
        <v>32</v>
      </c>
      <c r="AK109" s="281">
        <v>32</v>
      </c>
      <c r="AL109" s="281" t="s">
        <v>51</v>
      </c>
      <c r="AM109" s="289" t="s">
        <v>51</v>
      </c>
      <c r="AN109" s="289" t="s">
        <v>51</v>
      </c>
      <c r="AO109" s="281" t="s">
        <v>51</v>
      </c>
      <c r="AP109" s="281">
        <v>32</v>
      </c>
      <c r="AQ109" s="298"/>
      <c r="AR109" s="300"/>
    </row>
    <row r="110" s="258" customFormat="1" ht="18.95" customHeight="1" spans="1:44">
      <c r="A110" s="275"/>
      <c r="B110" s="275"/>
      <c r="C110" s="275"/>
      <c r="D110" s="214">
        <f t="shared" ref="D110:Q110" si="765">SUM(D108:D109)</f>
        <v>0</v>
      </c>
      <c r="E110" s="214">
        <f t="shared" si="765"/>
        <v>0</v>
      </c>
      <c r="F110" s="214">
        <f t="shared" si="765"/>
        <v>0</v>
      </c>
      <c r="G110" s="214">
        <f t="shared" si="765"/>
        <v>38.5</v>
      </c>
      <c r="H110" s="214">
        <f t="shared" si="765"/>
        <v>0</v>
      </c>
      <c r="I110" s="214">
        <f t="shared" si="765"/>
        <v>0</v>
      </c>
      <c r="J110" s="214">
        <f t="shared" si="765"/>
        <v>0</v>
      </c>
      <c r="K110" s="214">
        <f t="shared" si="765"/>
        <v>0</v>
      </c>
      <c r="L110" s="214">
        <f t="shared" si="765"/>
        <v>0</v>
      </c>
      <c r="M110" s="214">
        <f t="shared" si="765"/>
        <v>0</v>
      </c>
      <c r="N110" s="214">
        <f t="shared" si="765"/>
        <v>0</v>
      </c>
      <c r="O110" s="214">
        <f t="shared" si="765"/>
        <v>0</v>
      </c>
      <c r="P110" s="214">
        <f t="shared" si="765"/>
        <v>0</v>
      </c>
      <c r="Q110" s="214">
        <f t="shared" si="765"/>
        <v>0</v>
      </c>
      <c r="R110" s="283"/>
      <c r="S110" s="214">
        <f>SUM(S108:S109)</f>
        <v>87.5</v>
      </c>
      <c r="T110" s="214">
        <f>SUM(T108:T109)</f>
        <v>44</v>
      </c>
      <c r="U110" s="284">
        <f t="shared" ref="U110:V110" si="766">SUM(U108:U109)</f>
        <v>27</v>
      </c>
      <c r="V110" s="285">
        <f t="shared" si="766"/>
        <v>0</v>
      </c>
      <c r="W110" s="285">
        <f t="shared" ref="W110" si="767">SUM(W108:W109)</f>
        <v>0</v>
      </c>
      <c r="X110" s="285">
        <f t="shared" ref="X110" si="768">SUM(X108:X109)</f>
        <v>0</v>
      </c>
      <c r="Y110" s="285">
        <f t="shared" ref="Y110" si="769">SUM(Y108:Y109)</f>
        <v>0</v>
      </c>
      <c r="Z110" s="285">
        <f t="shared" ref="Z110" si="770">SUM(Z108:Z109)</f>
        <v>0</v>
      </c>
      <c r="AA110" s="285">
        <f t="shared" ref="AA110" si="771">SUM(AA108:AA109)</f>
        <v>0</v>
      </c>
      <c r="AB110" s="285">
        <f t="shared" ref="AB110" si="772">SUM(AB108:AB109)</f>
        <v>0</v>
      </c>
      <c r="AC110" s="285">
        <f t="shared" ref="AC110" si="773">SUM(AC108:AC109)</f>
        <v>0</v>
      </c>
      <c r="AD110" s="285">
        <f t="shared" ref="AD110" si="774">SUM(AD108:AD109)</f>
        <v>0</v>
      </c>
      <c r="AE110" s="285">
        <f t="shared" ref="AE110" si="775">SUM(AE108:AE109)</f>
        <v>0</v>
      </c>
      <c r="AF110" s="285">
        <f t="shared" ref="AF110" si="776">SUM(AF108:AF109)</f>
        <v>0</v>
      </c>
      <c r="AG110" s="285">
        <f t="shared" ref="AG110" si="777">SUM(AG108:AG109)</f>
        <v>0</v>
      </c>
      <c r="AH110" s="285">
        <f t="shared" ref="AH110" si="778">SUM(AH108:AH109)</f>
        <v>0</v>
      </c>
      <c r="AI110" s="285">
        <f t="shared" ref="AI110" si="779">SUM(AI108:AI109)</f>
        <v>0</v>
      </c>
      <c r="AJ110" s="285">
        <f t="shared" ref="AJ110" si="780">SUM(AJ108:AJ109)</f>
        <v>62</v>
      </c>
      <c r="AK110" s="285">
        <f t="shared" ref="AK110" si="781">SUM(AK108:AK109)</f>
        <v>48</v>
      </c>
      <c r="AL110" s="285">
        <f t="shared" ref="AL110" si="782">SUM(AL108:AL109)</f>
        <v>0</v>
      </c>
      <c r="AM110" s="285">
        <f t="shared" ref="AM110" si="783">SUM(AM108:AM109)</f>
        <v>0</v>
      </c>
      <c r="AN110" s="285">
        <f t="shared" ref="AN110" si="784">SUM(AN108:AN109)</f>
        <v>0</v>
      </c>
      <c r="AO110" s="285">
        <f t="shared" ref="AO110" si="785">SUM(AO108:AO109)</f>
        <v>0</v>
      </c>
      <c r="AP110" s="285">
        <f t="shared" ref="AP110" si="786">SUM(AP108:AP109)</f>
        <v>62</v>
      </c>
      <c r="AQ110" s="301"/>
      <c r="AR110" s="302"/>
    </row>
    <row r="111" ht="18.95" customHeight="1" spans="1:44">
      <c r="A111" s="273" t="s">
        <v>216</v>
      </c>
      <c r="B111" s="273"/>
      <c r="C111" s="273"/>
      <c r="D111" s="209"/>
      <c r="E111" s="209"/>
      <c r="F111" s="209"/>
      <c r="G111" s="231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78">
        <f>SUM(LARGE(D113:Q113,{1,2,3,4,5,6,7}))</f>
        <v>0</v>
      </c>
      <c r="S111" s="209"/>
      <c r="T111" s="209"/>
      <c r="U111" s="279"/>
      <c r="V111" s="280" t="s">
        <v>51</v>
      </c>
      <c r="W111" s="281" t="s">
        <v>51</v>
      </c>
      <c r="X111" s="281" t="s">
        <v>51</v>
      </c>
      <c r="Y111" s="289" t="s">
        <v>51</v>
      </c>
      <c r="Z111" s="281" t="s">
        <v>51</v>
      </c>
      <c r="AA111" s="281" t="s">
        <v>51</v>
      </c>
      <c r="AB111" s="281" t="s">
        <v>51</v>
      </c>
      <c r="AC111" s="281" t="s">
        <v>51</v>
      </c>
      <c r="AD111" s="281" t="s">
        <v>51</v>
      </c>
      <c r="AE111" s="281" t="s">
        <v>51</v>
      </c>
      <c r="AF111" s="281" t="s">
        <v>51</v>
      </c>
      <c r="AG111" s="281" t="s">
        <v>51</v>
      </c>
      <c r="AH111" s="281" t="s">
        <v>51</v>
      </c>
      <c r="AI111" s="281" t="s">
        <v>51</v>
      </c>
      <c r="AJ111" s="281" t="s">
        <v>51</v>
      </c>
      <c r="AK111" s="281" t="s">
        <v>51</v>
      </c>
      <c r="AL111" s="281" t="s">
        <v>51</v>
      </c>
      <c r="AM111" s="289" t="s">
        <v>51</v>
      </c>
      <c r="AN111" s="289" t="s">
        <v>51</v>
      </c>
      <c r="AO111" s="281" t="s">
        <v>51</v>
      </c>
      <c r="AP111" s="281" t="s">
        <v>51</v>
      </c>
      <c r="AQ111" s="298">
        <f>SUM(V113:AP113)</f>
        <v>0</v>
      </c>
      <c r="AR111" s="299">
        <f>SUM(AQ111,S113:U113,R111,B111:C113)</f>
        <v>0</v>
      </c>
    </row>
    <row r="112" s="258" customFormat="1" ht="18.95" customHeight="1" spans="1:44">
      <c r="A112" s="274"/>
      <c r="B112" s="274"/>
      <c r="C112" s="274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82"/>
      <c r="S112" s="209"/>
      <c r="T112" s="209"/>
      <c r="U112" s="279"/>
      <c r="V112" s="280" t="s">
        <v>51</v>
      </c>
      <c r="W112" s="281" t="s">
        <v>51</v>
      </c>
      <c r="X112" s="281" t="s">
        <v>51</v>
      </c>
      <c r="Y112" s="289" t="s">
        <v>51</v>
      </c>
      <c r="Z112" s="281" t="s">
        <v>51</v>
      </c>
      <c r="AA112" s="281" t="s">
        <v>51</v>
      </c>
      <c r="AB112" s="281" t="s">
        <v>51</v>
      </c>
      <c r="AC112" s="281" t="s">
        <v>51</v>
      </c>
      <c r="AD112" s="281" t="s">
        <v>51</v>
      </c>
      <c r="AE112" s="281" t="s">
        <v>51</v>
      </c>
      <c r="AF112" s="281" t="s">
        <v>51</v>
      </c>
      <c r="AG112" s="281" t="s">
        <v>51</v>
      </c>
      <c r="AH112" s="281" t="s">
        <v>51</v>
      </c>
      <c r="AI112" s="281" t="s">
        <v>51</v>
      </c>
      <c r="AJ112" s="281" t="s">
        <v>51</v>
      </c>
      <c r="AK112" s="281" t="s">
        <v>51</v>
      </c>
      <c r="AL112" s="281" t="s">
        <v>51</v>
      </c>
      <c r="AM112" s="289" t="s">
        <v>51</v>
      </c>
      <c r="AN112" s="289" t="s">
        <v>51</v>
      </c>
      <c r="AO112" s="281" t="s">
        <v>51</v>
      </c>
      <c r="AP112" s="281" t="s">
        <v>51</v>
      </c>
      <c r="AQ112" s="298"/>
      <c r="AR112" s="300"/>
    </row>
    <row r="113" s="258" customFormat="1" ht="18.95" customHeight="1" spans="1:44">
      <c r="A113" s="275"/>
      <c r="B113" s="275"/>
      <c r="C113" s="275"/>
      <c r="D113" s="214">
        <f t="shared" ref="D113:Q113" si="787">SUM(D111:D112)</f>
        <v>0</v>
      </c>
      <c r="E113" s="214">
        <f t="shared" si="787"/>
        <v>0</v>
      </c>
      <c r="F113" s="214">
        <f t="shared" si="787"/>
        <v>0</v>
      </c>
      <c r="G113" s="214">
        <f t="shared" si="787"/>
        <v>0</v>
      </c>
      <c r="H113" s="214">
        <f t="shared" si="787"/>
        <v>0</v>
      </c>
      <c r="I113" s="214">
        <f t="shared" si="787"/>
        <v>0</v>
      </c>
      <c r="J113" s="214">
        <f t="shared" si="787"/>
        <v>0</v>
      </c>
      <c r="K113" s="214">
        <f t="shared" si="787"/>
        <v>0</v>
      </c>
      <c r="L113" s="214">
        <f t="shared" si="787"/>
        <v>0</v>
      </c>
      <c r="M113" s="214">
        <f t="shared" si="787"/>
        <v>0</v>
      </c>
      <c r="N113" s="214">
        <f t="shared" si="787"/>
        <v>0</v>
      </c>
      <c r="O113" s="214">
        <f t="shared" si="787"/>
        <v>0</v>
      </c>
      <c r="P113" s="214">
        <f t="shared" si="787"/>
        <v>0</v>
      </c>
      <c r="Q113" s="214">
        <f t="shared" si="787"/>
        <v>0</v>
      </c>
      <c r="R113" s="283"/>
      <c r="S113" s="214">
        <f>SUM(S111:S112)</f>
        <v>0</v>
      </c>
      <c r="T113" s="214">
        <f>SUM(T111:T112)</f>
        <v>0</v>
      </c>
      <c r="U113" s="284">
        <f t="shared" ref="U113:V113" si="788">SUM(U111:U112)</f>
        <v>0</v>
      </c>
      <c r="V113" s="285">
        <f t="shared" si="788"/>
        <v>0</v>
      </c>
      <c r="W113" s="285">
        <f t="shared" ref="W113" si="789">SUM(W111:W112)</f>
        <v>0</v>
      </c>
      <c r="X113" s="285">
        <f t="shared" ref="X113" si="790">SUM(X111:X112)</f>
        <v>0</v>
      </c>
      <c r="Y113" s="285">
        <f t="shared" ref="Y113" si="791">SUM(Y111:Y112)</f>
        <v>0</v>
      </c>
      <c r="Z113" s="285">
        <f t="shared" ref="Z113" si="792">SUM(Z111:Z112)</f>
        <v>0</v>
      </c>
      <c r="AA113" s="285">
        <f t="shared" ref="AA113" si="793">SUM(AA111:AA112)</f>
        <v>0</v>
      </c>
      <c r="AB113" s="285">
        <f t="shared" ref="AB113" si="794">SUM(AB111:AB112)</f>
        <v>0</v>
      </c>
      <c r="AC113" s="285">
        <f t="shared" ref="AC113" si="795">SUM(AC111:AC112)</f>
        <v>0</v>
      </c>
      <c r="AD113" s="285">
        <f t="shared" ref="AD113" si="796">SUM(AD111:AD112)</f>
        <v>0</v>
      </c>
      <c r="AE113" s="285">
        <f t="shared" ref="AE113" si="797">SUM(AE111:AE112)</f>
        <v>0</v>
      </c>
      <c r="AF113" s="285">
        <f t="shared" ref="AF113" si="798">SUM(AF111:AF112)</f>
        <v>0</v>
      </c>
      <c r="AG113" s="285">
        <f t="shared" ref="AG113" si="799">SUM(AG111:AG112)</f>
        <v>0</v>
      </c>
      <c r="AH113" s="285">
        <f t="shared" ref="AH113" si="800">SUM(AH111:AH112)</f>
        <v>0</v>
      </c>
      <c r="AI113" s="285">
        <f t="shared" ref="AI113" si="801">SUM(AI111:AI112)</f>
        <v>0</v>
      </c>
      <c r="AJ113" s="285">
        <f t="shared" ref="AJ113" si="802">SUM(AJ111:AJ112)</f>
        <v>0</v>
      </c>
      <c r="AK113" s="285">
        <f t="shared" ref="AK113" si="803">SUM(AK111:AK112)</f>
        <v>0</v>
      </c>
      <c r="AL113" s="285">
        <f t="shared" ref="AL113" si="804">SUM(AL111:AL112)</f>
        <v>0</v>
      </c>
      <c r="AM113" s="285">
        <f t="shared" ref="AM113" si="805">SUM(AM111:AM112)</f>
        <v>0</v>
      </c>
      <c r="AN113" s="285">
        <f t="shared" ref="AN113" si="806">SUM(AN111:AN112)</f>
        <v>0</v>
      </c>
      <c r="AO113" s="285">
        <f t="shared" ref="AO113" si="807">SUM(AO111:AO112)</f>
        <v>0</v>
      </c>
      <c r="AP113" s="285">
        <f t="shared" ref="AP113" si="808">SUM(AP111:AP112)</f>
        <v>0</v>
      </c>
      <c r="AQ113" s="301"/>
      <c r="AR113" s="302"/>
    </row>
    <row r="114" ht="18.95" customHeight="1" spans="1:44">
      <c r="A114" s="273" t="s">
        <v>217</v>
      </c>
      <c r="B114" s="273"/>
      <c r="C114" s="273"/>
      <c r="D114" s="209"/>
      <c r="E114" s="209"/>
      <c r="F114" s="209">
        <v>6</v>
      </c>
      <c r="G114" s="231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78">
        <f>SUM(LARGE(D116:Q116,{1,2,3,4,5,6,7}))</f>
        <v>11</v>
      </c>
      <c r="S114" s="209">
        <v>24</v>
      </c>
      <c r="T114" s="209"/>
      <c r="U114" s="279">
        <v>12</v>
      </c>
      <c r="V114" s="280" t="s">
        <v>51</v>
      </c>
      <c r="W114" s="281" t="s">
        <v>51</v>
      </c>
      <c r="X114" s="281" t="s">
        <v>51</v>
      </c>
      <c r="Y114" s="289" t="s">
        <v>51</v>
      </c>
      <c r="Z114" s="281" t="s">
        <v>51</v>
      </c>
      <c r="AA114" s="281" t="s">
        <v>51</v>
      </c>
      <c r="AB114" s="281" t="s">
        <v>51</v>
      </c>
      <c r="AC114" s="281" t="s">
        <v>51</v>
      </c>
      <c r="AD114" s="281" t="s">
        <v>51</v>
      </c>
      <c r="AE114" s="281" t="s">
        <v>51</v>
      </c>
      <c r="AF114" s="281" t="s">
        <v>51</v>
      </c>
      <c r="AG114" s="281" t="s">
        <v>51</v>
      </c>
      <c r="AH114" s="281" t="s">
        <v>51</v>
      </c>
      <c r="AI114" s="281" t="s">
        <v>51</v>
      </c>
      <c r="AJ114" s="281" t="s">
        <v>51</v>
      </c>
      <c r="AK114" s="281" t="s">
        <v>51</v>
      </c>
      <c r="AL114" s="281" t="s">
        <v>51</v>
      </c>
      <c r="AM114" s="289" t="s">
        <v>51</v>
      </c>
      <c r="AN114" s="289" t="s">
        <v>51</v>
      </c>
      <c r="AO114" s="281" t="s">
        <v>51</v>
      </c>
      <c r="AP114" s="281" t="s">
        <v>51</v>
      </c>
      <c r="AQ114" s="298">
        <f>SUM(V116:AP116)</f>
        <v>0</v>
      </c>
      <c r="AR114" s="299">
        <f>SUM(AQ114,S116:U116,R114,B114:C116)</f>
        <v>210</v>
      </c>
    </row>
    <row r="115" s="258" customFormat="1" ht="18.95" customHeight="1" spans="1:44">
      <c r="A115" s="274"/>
      <c r="B115" s="274"/>
      <c r="C115" s="274"/>
      <c r="D115" s="209"/>
      <c r="E115" s="209"/>
      <c r="F115" s="209">
        <v>5</v>
      </c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82"/>
      <c r="S115" s="209">
        <f>101+52</f>
        <v>153</v>
      </c>
      <c r="T115" s="209"/>
      <c r="U115" s="279">
        <v>10</v>
      </c>
      <c r="V115" s="280" t="s">
        <v>51</v>
      </c>
      <c r="W115" s="281" t="s">
        <v>51</v>
      </c>
      <c r="X115" s="281" t="s">
        <v>51</v>
      </c>
      <c r="Y115" s="289" t="s">
        <v>51</v>
      </c>
      <c r="Z115" s="281" t="s">
        <v>51</v>
      </c>
      <c r="AA115" s="281" t="s">
        <v>51</v>
      </c>
      <c r="AB115" s="281" t="s">
        <v>51</v>
      </c>
      <c r="AC115" s="281" t="s">
        <v>51</v>
      </c>
      <c r="AD115" s="281" t="s">
        <v>51</v>
      </c>
      <c r="AE115" s="281" t="s">
        <v>51</v>
      </c>
      <c r="AF115" s="281" t="s">
        <v>51</v>
      </c>
      <c r="AG115" s="281" t="s">
        <v>51</v>
      </c>
      <c r="AH115" s="281" t="s">
        <v>51</v>
      </c>
      <c r="AI115" s="281" t="s">
        <v>51</v>
      </c>
      <c r="AJ115" s="281" t="s">
        <v>51</v>
      </c>
      <c r="AK115" s="281" t="s">
        <v>51</v>
      </c>
      <c r="AL115" s="281" t="s">
        <v>51</v>
      </c>
      <c r="AM115" s="289" t="s">
        <v>51</v>
      </c>
      <c r="AN115" s="289" t="s">
        <v>51</v>
      </c>
      <c r="AO115" s="281" t="s">
        <v>51</v>
      </c>
      <c r="AP115" s="281" t="s">
        <v>51</v>
      </c>
      <c r="AQ115" s="298"/>
      <c r="AR115" s="300"/>
    </row>
    <row r="116" s="258" customFormat="1" ht="18.95" customHeight="1" spans="1:44">
      <c r="A116" s="275"/>
      <c r="B116" s="275"/>
      <c r="C116" s="275"/>
      <c r="D116" s="214">
        <f t="shared" ref="D116:Q116" si="809">SUM(D114:D115)</f>
        <v>0</v>
      </c>
      <c r="E116" s="214">
        <f t="shared" si="809"/>
        <v>0</v>
      </c>
      <c r="F116" s="214">
        <f t="shared" si="809"/>
        <v>11</v>
      </c>
      <c r="G116" s="214">
        <f t="shared" si="809"/>
        <v>0</v>
      </c>
      <c r="H116" s="214">
        <f t="shared" si="809"/>
        <v>0</v>
      </c>
      <c r="I116" s="214">
        <f t="shared" si="809"/>
        <v>0</v>
      </c>
      <c r="J116" s="214">
        <f t="shared" si="809"/>
        <v>0</v>
      </c>
      <c r="K116" s="214">
        <f t="shared" si="809"/>
        <v>0</v>
      </c>
      <c r="L116" s="214">
        <f t="shared" si="809"/>
        <v>0</v>
      </c>
      <c r="M116" s="214">
        <f t="shared" si="809"/>
        <v>0</v>
      </c>
      <c r="N116" s="214">
        <f t="shared" si="809"/>
        <v>0</v>
      </c>
      <c r="O116" s="214">
        <f t="shared" si="809"/>
        <v>0</v>
      </c>
      <c r="P116" s="214">
        <f t="shared" si="809"/>
        <v>0</v>
      </c>
      <c r="Q116" s="214">
        <f t="shared" si="809"/>
        <v>0</v>
      </c>
      <c r="R116" s="283"/>
      <c r="S116" s="214">
        <f>SUM(S114:S115)</f>
        <v>177</v>
      </c>
      <c r="T116" s="214">
        <f>SUM(T114:T115)</f>
        <v>0</v>
      </c>
      <c r="U116" s="284">
        <f t="shared" ref="U116:V116" si="810">SUM(U114:U115)</f>
        <v>22</v>
      </c>
      <c r="V116" s="285">
        <f t="shared" si="810"/>
        <v>0</v>
      </c>
      <c r="W116" s="285">
        <f t="shared" ref="W116" si="811">SUM(W114:W115)</f>
        <v>0</v>
      </c>
      <c r="X116" s="285">
        <f t="shared" ref="X116" si="812">SUM(X114:X115)</f>
        <v>0</v>
      </c>
      <c r="Y116" s="285">
        <f t="shared" ref="Y116" si="813">SUM(Y114:Y115)</f>
        <v>0</v>
      </c>
      <c r="Z116" s="285">
        <f t="shared" ref="Z116" si="814">SUM(Z114:Z115)</f>
        <v>0</v>
      </c>
      <c r="AA116" s="285">
        <f t="shared" ref="AA116" si="815">SUM(AA114:AA115)</f>
        <v>0</v>
      </c>
      <c r="AB116" s="285">
        <f t="shared" ref="AB116" si="816">SUM(AB114:AB115)</f>
        <v>0</v>
      </c>
      <c r="AC116" s="285">
        <f t="shared" ref="AC116" si="817">SUM(AC114:AC115)</f>
        <v>0</v>
      </c>
      <c r="AD116" s="285">
        <f t="shared" ref="AD116" si="818">SUM(AD114:AD115)</f>
        <v>0</v>
      </c>
      <c r="AE116" s="285">
        <f t="shared" ref="AE116" si="819">SUM(AE114:AE115)</f>
        <v>0</v>
      </c>
      <c r="AF116" s="285">
        <f t="shared" ref="AF116" si="820">SUM(AF114:AF115)</f>
        <v>0</v>
      </c>
      <c r="AG116" s="285">
        <f t="shared" ref="AG116" si="821">SUM(AG114:AG115)</f>
        <v>0</v>
      </c>
      <c r="AH116" s="285">
        <f t="shared" ref="AH116" si="822">SUM(AH114:AH115)</f>
        <v>0</v>
      </c>
      <c r="AI116" s="285">
        <f t="shared" ref="AI116" si="823">SUM(AI114:AI115)</f>
        <v>0</v>
      </c>
      <c r="AJ116" s="285">
        <f t="shared" ref="AJ116" si="824">SUM(AJ114:AJ115)</f>
        <v>0</v>
      </c>
      <c r="AK116" s="285">
        <f t="shared" ref="AK116" si="825">SUM(AK114:AK115)</f>
        <v>0</v>
      </c>
      <c r="AL116" s="285">
        <f t="shared" ref="AL116" si="826">SUM(AL114:AL115)</f>
        <v>0</v>
      </c>
      <c r="AM116" s="285">
        <f t="shared" ref="AM116" si="827">SUM(AM114:AM115)</f>
        <v>0</v>
      </c>
      <c r="AN116" s="285">
        <f t="shared" ref="AN116" si="828">SUM(AN114:AN115)</f>
        <v>0</v>
      </c>
      <c r="AO116" s="285">
        <f t="shared" ref="AO116" si="829">SUM(AO114:AO115)</f>
        <v>0</v>
      </c>
      <c r="AP116" s="285">
        <f t="shared" ref="AP116" si="830">SUM(AP114:AP115)</f>
        <v>0</v>
      </c>
      <c r="AQ116" s="301"/>
      <c r="AR116" s="302"/>
    </row>
    <row r="117" ht="18.95" customHeight="1" spans="1:44">
      <c r="A117" s="273" t="s">
        <v>132</v>
      </c>
      <c r="B117" s="273"/>
      <c r="C117" s="273"/>
      <c r="D117" s="209"/>
      <c r="E117" s="209"/>
      <c r="F117" s="209"/>
      <c r="G117" s="231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78">
        <f>SUM(LARGE(D119:Q119,{1,2,3,4,5,6,7}))</f>
        <v>0</v>
      </c>
      <c r="S117" s="209"/>
      <c r="T117" s="209"/>
      <c r="U117" s="279"/>
      <c r="V117" s="280" t="s">
        <v>51</v>
      </c>
      <c r="W117" s="281" t="s">
        <v>51</v>
      </c>
      <c r="X117" s="281" t="s">
        <v>51</v>
      </c>
      <c r="Y117" s="289" t="s">
        <v>51</v>
      </c>
      <c r="Z117" s="281" t="s">
        <v>51</v>
      </c>
      <c r="AA117" s="281" t="s">
        <v>51</v>
      </c>
      <c r="AB117" s="281" t="s">
        <v>51</v>
      </c>
      <c r="AC117" s="281" t="s">
        <v>51</v>
      </c>
      <c r="AD117" s="281" t="s">
        <v>51</v>
      </c>
      <c r="AE117" s="281" t="s">
        <v>51</v>
      </c>
      <c r="AF117" s="281" t="s">
        <v>51</v>
      </c>
      <c r="AG117" s="281" t="s">
        <v>51</v>
      </c>
      <c r="AH117" s="281" t="s">
        <v>51</v>
      </c>
      <c r="AI117" s="281" t="s">
        <v>51</v>
      </c>
      <c r="AJ117" s="281" t="s">
        <v>51</v>
      </c>
      <c r="AK117" s="281" t="s">
        <v>51</v>
      </c>
      <c r="AL117" s="281" t="s">
        <v>51</v>
      </c>
      <c r="AM117" s="289" t="s">
        <v>51</v>
      </c>
      <c r="AN117" s="289" t="s">
        <v>51</v>
      </c>
      <c r="AO117" s="281" t="s">
        <v>51</v>
      </c>
      <c r="AP117" s="281" t="s">
        <v>51</v>
      </c>
      <c r="AQ117" s="298">
        <f>SUM(V119:AP119)</f>
        <v>0</v>
      </c>
      <c r="AR117" s="299">
        <f>SUM(AQ117,S119:U119,R117,B117:C119)</f>
        <v>0</v>
      </c>
    </row>
    <row r="118" s="258" customFormat="1" ht="18.95" customHeight="1" spans="1:44">
      <c r="A118" s="274"/>
      <c r="B118" s="274"/>
      <c r="C118" s="274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82"/>
      <c r="S118" s="209"/>
      <c r="T118" s="209"/>
      <c r="U118" s="279"/>
      <c r="V118" s="280" t="s">
        <v>51</v>
      </c>
      <c r="W118" s="281" t="s">
        <v>51</v>
      </c>
      <c r="X118" s="281" t="s">
        <v>51</v>
      </c>
      <c r="Y118" s="289" t="s">
        <v>51</v>
      </c>
      <c r="Z118" s="281" t="s">
        <v>51</v>
      </c>
      <c r="AA118" s="281" t="s">
        <v>51</v>
      </c>
      <c r="AB118" s="281" t="s">
        <v>51</v>
      </c>
      <c r="AC118" s="281" t="s">
        <v>51</v>
      </c>
      <c r="AD118" s="281" t="s">
        <v>51</v>
      </c>
      <c r="AE118" s="281" t="s">
        <v>51</v>
      </c>
      <c r="AF118" s="281" t="s">
        <v>51</v>
      </c>
      <c r="AG118" s="281" t="s">
        <v>51</v>
      </c>
      <c r="AH118" s="281" t="s">
        <v>51</v>
      </c>
      <c r="AI118" s="281" t="s">
        <v>51</v>
      </c>
      <c r="AJ118" s="281" t="s">
        <v>51</v>
      </c>
      <c r="AK118" s="281" t="s">
        <v>51</v>
      </c>
      <c r="AL118" s="281" t="s">
        <v>51</v>
      </c>
      <c r="AM118" s="289" t="s">
        <v>51</v>
      </c>
      <c r="AN118" s="289" t="s">
        <v>51</v>
      </c>
      <c r="AO118" s="281" t="s">
        <v>51</v>
      </c>
      <c r="AP118" s="281" t="s">
        <v>51</v>
      </c>
      <c r="AQ118" s="298"/>
      <c r="AR118" s="300"/>
    </row>
    <row r="119" s="258" customFormat="1" ht="18.95" customHeight="1" spans="1:44">
      <c r="A119" s="275"/>
      <c r="B119" s="275"/>
      <c r="C119" s="275"/>
      <c r="D119" s="214">
        <f t="shared" ref="D119:Q119" si="831">SUM(D117:D118)</f>
        <v>0</v>
      </c>
      <c r="E119" s="214">
        <f t="shared" si="831"/>
        <v>0</v>
      </c>
      <c r="F119" s="214">
        <f t="shared" si="831"/>
        <v>0</v>
      </c>
      <c r="G119" s="214">
        <f t="shared" si="831"/>
        <v>0</v>
      </c>
      <c r="H119" s="214">
        <f t="shared" si="831"/>
        <v>0</v>
      </c>
      <c r="I119" s="214">
        <f t="shared" si="831"/>
        <v>0</v>
      </c>
      <c r="J119" s="214">
        <f t="shared" si="831"/>
        <v>0</v>
      </c>
      <c r="K119" s="214">
        <f t="shared" si="831"/>
        <v>0</v>
      </c>
      <c r="L119" s="214">
        <f t="shared" si="831"/>
        <v>0</v>
      </c>
      <c r="M119" s="214">
        <f t="shared" si="831"/>
        <v>0</v>
      </c>
      <c r="N119" s="214">
        <f t="shared" si="831"/>
        <v>0</v>
      </c>
      <c r="O119" s="214">
        <f t="shared" si="831"/>
        <v>0</v>
      </c>
      <c r="P119" s="214">
        <f t="shared" si="831"/>
        <v>0</v>
      </c>
      <c r="Q119" s="214">
        <f t="shared" si="831"/>
        <v>0</v>
      </c>
      <c r="R119" s="283"/>
      <c r="S119" s="214">
        <f>SUM(S117:S118)</f>
        <v>0</v>
      </c>
      <c r="T119" s="214">
        <f>SUM(T117:T118)</f>
        <v>0</v>
      </c>
      <c r="U119" s="284">
        <f t="shared" ref="U119:V119" si="832">SUM(U117:U118)</f>
        <v>0</v>
      </c>
      <c r="V119" s="285">
        <f t="shared" si="832"/>
        <v>0</v>
      </c>
      <c r="W119" s="285">
        <f t="shared" ref="W119" si="833">SUM(W117:W118)</f>
        <v>0</v>
      </c>
      <c r="X119" s="285">
        <f t="shared" ref="X119" si="834">SUM(X117:X118)</f>
        <v>0</v>
      </c>
      <c r="Y119" s="285">
        <f t="shared" ref="Y119" si="835">SUM(Y117:Y118)</f>
        <v>0</v>
      </c>
      <c r="Z119" s="285">
        <f t="shared" ref="Z119" si="836">SUM(Z117:Z118)</f>
        <v>0</v>
      </c>
      <c r="AA119" s="285">
        <f t="shared" ref="AA119" si="837">SUM(AA117:AA118)</f>
        <v>0</v>
      </c>
      <c r="AB119" s="285">
        <f t="shared" ref="AB119" si="838">SUM(AB117:AB118)</f>
        <v>0</v>
      </c>
      <c r="AC119" s="285">
        <f t="shared" ref="AC119" si="839">SUM(AC117:AC118)</f>
        <v>0</v>
      </c>
      <c r="AD119" s="285">
        <f t="shared" ref="AD119" si="840">SUM(AD117:AD118)</f>
        <v>0</v>
      </c>
      <c r="AE119" s="285">
        <f t="shared" ref="AE119" si="841">SUM(AE117:AE118)</f>
        <v>0</v>
      </c>
      <c r="AF119" s="285">
        <f t="shared" ref="AF119" si="842">SUM(AF117:AF118)</f>
        <v>0</v>
      </c>
      <c r="AG119" s="285">
        <f t="shared" ref="AG119" si="843">SUM(AG117:AG118)</f>
        <v>0</v>
      </c>
      <c r="AH119" s="285">
        <f t="shared" ref="AH119" si="844">SUM(AH117:AH118)</f>
        <v>0</v>
      </c>
      <c r="AI119" s="285">
        <f t="shared" ref="AI119" si="845">SUM(AI117:AI118)</f>
        <v>0</v>
      </c>
      <c r="AJ119" s="285">
        <f t="shared" ref="AJ119" si="846">SUM(AJ117:AJ118)</f>
        <v>0</v>
      </c>
      <c r="AK119" s="285">
        <f t="shared" ref="AK119" si="847">SUM(AK117:AK118)</f>
        <v>0</v>
      </c>
      <c r="AL119" s="285">
        <f t="shared" ref="AL119" si="848">SUM(AL117:AL118)</f>
        <v>0</v>
      </c>
      <c r="AM119" s="285">
        <f t="shared" ref="AM119" si="849">SUM(AM117:AM118)</f>
        <v>0</v>
      </c>
      <c r="AN119" s="285">
        <f t="shared" ref="AN119" si="850">SUM(AN117:AN118)</f>
        <v>0</v>
      </c>
      <c r="AO119" s="285">
        <f t="shared" ref="AO119" si="851">SUM(AO117:AO118)</f>
        <v>0</v>
      </c>
      <c r="AP119" s="285">
        <f t="shared" ref="AP119" si="852">SUM(AP117:AP118)</f>
        <v>0</v>
      </c>
      <c r="AQ119" s="301"/>
      <c r="AR119" s="302"/>
    </row>
    <row r="120" ht="18.95" customHeight="1" spans="1:44">
      <c r="A120" s="273" t="s">
        <v>133</v>
      </c>
      <c r="B120" s="273"/>
      <c r="C120" s="273"/>
      <c r="D120" s="209"/>
      <c r="E120" s="209"/>
      <c r="F120" s="209"/>
      <c r="G120" s="231"/>
      <c r="H120" s="209"/>
      <c r="I120" s="209">
        <v>12</v>
      </c>
      <c r="J120" s="209"/>
      <c r="K120" s="209"/>
      <c r="L120" s="209"/>
      <c r="M120" s="209"/>
      <c r="N120" s="209"/>
      <c r="O120" s="209"/>
      <c r="P120" s="209">
        <v>12</v>
      </c>
      <c r="Q120" s="209"/>
      <c r="R120" s="278">
        <f>SUM(LARGE(D122:Q122,{1,2,3,4,5,6,7}))</f>
        <v>58</v>
      </c>
      <c r="S120" s="209"/>
      <c r="T120" s="209"/>
      <c r="U120" s="279">
        <v>12</v>
      </c>
      <c r="V120" s="280" t="s">
        <v>51</v>
      </c>
      <c r="W120" s="281" t="s">
        <v>51</v>
      </c>
      <c r="X120" s="281" t="s">
        <v>51</v>
      </c>
      <c r="Y120" s="289" t="s">
        <v>51</v>
      </c>
      <c r="Z120" s="281" t="s">
        <v>51</v>
      </c>
      <c r="AA120" s="281" t="s">
        <v>51</v>
      </c>
      <c r="AB120" s="281" t="s">
        <v>51</v>
      </c>
      <c r="AC120" s="281" t="s">
        <v>51</v>
      </c>
      <c r="AD120" s="281" t="s">
        <v>51</v>
      </c>
      <c r="AE120" s="281" t="s">
        <v>51</v>
      </c>
      <c r="AF120" s="281" t="s">
        <v>51</v>
      </c>
      <c r="AG120" s="281" t="s">
        <v>51</v>
      </c>
      <c r="AH120" s="281" t="s">
        <v>51</v>
      </c>
      <c r="AI120" s="281" t="s">
        <v>51</v>
      </c>
      <c r="AJ120" s="281" t="s">
        <v>51</v>
      </c>
      <c r="AK120" s="281" t="s">
        <v>51</v>
      </c>
      <c r="AL120" s="281" t="s">
        <v>51</v>
      </c>
      <c r="AM120" s="289" t="s">
        <v>51</v>
      </c>
      <c r="AN120" s="289" t="s">
        <v>51</v>
      </c>
      <c r="AO120" s="281" t="s">
        <v>51</v>
      </c>
      <c r="AP120" s="281" t="s">
        <v>51</v>
      </c>
      <c r="AQ120" s="298">
        <f>SUM(V122:AP122)</f>
        <v>0</v>
      </c>
      <c r="AR120" s="299">
        <f>SUM(AQ120,S122:U122,R120,B120:C122)</f>
        <v>75</v>
      </c>
    </row>
    <row r="121" s="258" customFormat="1" ht="18.95" customHeight="1" spans="1:44">
      <c r="A121" s="274"/>
      <c r="B121" s="274"/>
      <c r="C121" s="274"/>
      <c r="D121" s="209"/>
      <c r="E121" s="209"/>
      <c r="F121" s="209"/>
      <c r="G121" s="209"/>
      <c r="H121" s="209"/>
      <c r="I121" s="209">
        <v>34</v>
      </c>
      <c r="J121" s="209"/>
      <c r="K121" s="209"/>
      <c r="L121" s="209"/>
      <c r="M121" s="209"/>
      <c r="N121" s="209"/>
      <c r="O121" s="209"/>
      <c r="P121" s="209"/>
      <c r="Q121" s="209"/>
      <c r="R121" s="282"/>
      <c r="S121" s="209"/>
      <c r="T121" s="209"/>
      <c r="U121" s="279">
        <v>5</v>
      </c>
      <c r="V121" s="280" t="s">
        <v>51</v>
      </c>
      <c r="W121" s="281" t="s">
        <v>51</v>
      </c>
      <c r="X121" s="281" t="s">
        <v>51</v>
      </c>
      <c r="Y121" s="289" t="s">
        <v>51</v>
      </c>
      <c r="Z121" s="281" t="s">
        <v>51</v>
      </c>
      <c r="AA121" s="281" t="s">
        <v>51</v>
      </c>
      <c r="AB121" s="281" t="s">
        <v>51</v>
      </c>
      <c r="AC121" s="281" t="s">
        <v>51</v>
      </c>
      <c r="AD121" s="281" t="s">
        <v>51</v>
      </c>
      <c r="AE121" s="281" t="s">
        <v>51</v>
      </c>
      <c r="AF121" s="281" t="s">
        <v>51</v>
      </c>
      <c r="AG121" s="281" t="s">
        <v>51</v>
      </c>
      <c r="AH121" s="281" t="s">
        <v>51</v>
      </c>
      <c r="AI121" s="281" t="s">
        <v>51</v>
      </c>
      <c r="AJ121" s="281" t="s">
        <v>51</v>
      </c>
      <c r="AK121" s="281" t="s">
        <v>51</v>
      </c>
      <c r="AL121" s="281" t="s">
        <v>51</v>
      </c>
      <c r="AM121" s="289" t="s">
        <v>51</v>
      </c>
      <c r="AN121" s="289" t="s">
        <v>51</v>
      </c>
      <c r="AO121" s="281" t="s">
        <v>51</v>
      </c>
      <c r="AP121" s="281" t="s">
        <v>51</v>
      </c>
      <c r="AQ121" s="298"/>
      <c r="AR121" s="300"/>
    </row>
    <row r="122" s="258" customFormat="1" ht="18.95" customHeight="1" spans="1:44">
      <c r="A122" s="275"/>
      <c r="B122" s="275"/>
      <c r="C122" s="275"/>
      <c r="D122" s="214">
        <f t="shared" ref="D122:Q122" si="853">SUM(D120:D121)</f>
        <v>0</v>
      </c>
      <c r="E122" s="214">
        <f t="shared" si="853"/>
        <v>0</v>
      </c>
      <c r="F122" s="214">
        <f t="shared" si="853"/>
        <v>0</v>
      </c>
      <c r="G122" s="214">
        <f t="shared" si="853"/>
        <v>0</v>
      </c>
      <c r="H122" s="214">
        <f t="shared" si="853"/>
        <v>0</v>
      </c>
      <c r="I122" s="214">
        <f t="shared" si="853"/>
        <v>46</v>
      </c>
      <c r="J122" s="214">
        <f t="shared" si="853"/>
        <v>0</v>
      </c>
      <c r="K122" s="214">
        <f t="shared" si="853"/>
        <v>0</v>
      </c>
      <c r="L122" s="214">
        <f t="shared" si="853"/>
        <v>0</v>
      </c>
      <c r="M122" s="214">
        <f t="shared" si="853"/>
        <v>0</v>
      </c>
      <c r="N122" s="214">
        <f t="shared" si="853"/>
        <v>0</v>
      </c>
      <c r="O122" s="214">
        <f t="shared" si="853"/>
        <v>0</v>
      </c>
      <c r="P122" s="214">
        <f t="shared" si="853"/>
        <v>12</v>
      </c>
      <c r="Q122" s="214">
        <f t="shared" si="853"/>
        <v>0</v>
      </c>
      <c r="R122" s="283"/>
      <c r="S122" s="214">
        <f>SUM(S120:S121)</f>
        <v>0</v>
      </c>
      <c r="T122" s="214">
        <f>SUM(T120:T121)</f>
        <v>0</v>
      </c>
      <c r="U122" s="284">
        <f t="shared" ref="U122:V122" si="854">SUM(U120:U121)</f>
        <v>17</v>
      </c>
      <c r="V122" s="285">
        <f t="shared" si="854"/>
        <v>0</v>
      </c>
      <c r="W122" s="285">
        <f t="shared" ref="W122" si="855">SUM(W120:W121)</f>
        <v>0</v>
      </c>
      <c r="X122" s="285">
        <f t="shared" ref="X122" si="856">SUM(X120:X121)</f>
        <v>0</v>
      </c>
      <c r="Y122" s="285">
        <f t="shared" ref="Y122" si="857">SUM(Y120:Y121)</f>
        <v>0</v>
      </c>
      <c r="Z122" s="285">
        <f t="shared" ref="Z122" si="858">SUM(Z120:Z121)</f>
        <v>0</v>
      </c>
      <c r="AA122" s="285">
        <f t="shared" ref="AA122" si="859">SUM(AA120:AA121)</f>
        <v>0</v>
      </c>
      <c r="AB122" s="285">
        <f t="shared" ref="AB122" si="860">SUM(AB120:AB121)</f>
        <v>0</v>
      </c>
      <c r="AC122" s="285">
        <f t="shared" ref="AC122" si="861">SUM(AC120:AC121)</f>
        <v>0</v>
      </c>
      <c r="AD122" s="285">
        <f t="shared" ref="AD122" si="862">SUM(AD120:AD121)</f>
        <v>0</v>
      </c>
      <c r="AE122" s="285">
        <f t="shared" ref="AE122" si="863">SUM(AE120:AE121)</f>
        <v>0</v>
      </c>
      <c r="AF122" s="285">
        <f t="shared" ref="AF122" si="864">SUM(AF120:AF121)</f>
        <v>0</v>
      </c>
      <c r="AG122" s="285">
        <f t="shared" ref="AG122" si="865">SUM(AG120:AG121)</f>
        <v>0</v>
      </c>
      <c r="AH122" s="285">
        <f t="shared" ref="AH122" si="866">SUM(AH120:AH121)</f>
        <v>0</v>
      </c>
      <c r="AI122" s="285">
        <f t="shared" ref="AI122" si="867">SUM(AI120:AI121)</f>
        <v>0</v>
      </c>
      <c r="AJ122" s="285">
        <f t="shared" ref="AJ122" si="868">SUM(AJ120:AJ121)</f>
        <v>0</v>
      </c>
      <c r="AK122" s="285">
        <f t="shared" ref="AK122" si="869">SUM(AK120:AK121)</f>
        <v>0</v>
      </c>
      <c r="AL122" s="285">
        <f t="shared" ref="AL122" si="870">SUM(AL120:AL121)</f>
        <v>0</v>
      </c>
      <c r="AM122" s="285">
        <f t="shared" ref="AM122" si="871">SUM(AM120:AM121)</f>
        <v>0</v>
      </c>
      <c r="AN122" s="285">
        <f t="shared" ref="AN122" si="872">SUM(AN120:AN121)</f>
        <v>0</v>
      </c>
      <c r="AO122" s="285">
        <f t="shared" ref="AO122" si="873">SUM(AO120:AO121)</f>
        <v>0</v>
      </c>
      <c r="AP122" s="285">
        <f t="shared" ref="AP122" si="874">SUM(AP120:AP121)</f>
        <v>0</v>
      </c>
      <c r="AQ122" s="301"/>
      <c r="AR122" s="302"/>
    </row>
    <row r="123" ht="18.95" customHeight="1" spans="1:44">
      <c r="A123" s="273" t="s">
        <v>218</v>
      </c>
      <c r="B123" s="273"/>
      <c r="C123" s="273"/>
      <c r="D123" s="209">
        <v>6</v>
      </c>
      <c r="E123" s="209"/>
      <c r="F123" s="209"/>
      <c r="G123" s="231">
        <v>12</v>
      </c>
      <c r="H123" s="209"/>
      <c r="I123" s="209"/>
      <c r="J123" s="209"/>
      <c r="K123" s="209"/>
      <c r="L123" s="209"/>
      <c r="M123" s="209"/>
      <c r="N123" s="209">
        <v>12</v>
      </c>
      <c r="O123" s="209"/>
      <c r="P123" s="209"/>
      <c r="Q123" s="209">
        <v>12</v>
      </c>
      <c r="R123" s="278">
        <f>SUM(LARGE(D125:Q125,{1,2,3,4,5,6,7}))</f>
        <v>198</v>
      </c>
      <c r="S123" s="209">
        <v>24</v>
      </c>
      <c r="T123" s="209"/>
      <c r="U123" s="279">
        <v>12</v>
      </c>
      <c r="V123" s="280" t="s">
        <v>51</v>
      </c>
      <c r="W123" s="281" t="s">
        <v>51</v>
      </c>
      <c r="X123" s="281" t="s">
        <v>51</v>
      </c>
      <c r="Y123" s="289" t="s">
        <v>51</v>
      </c>
      <c r="Z123" s="281" t="s">
        <v>51</v>
      </c>
      <c r="AA123" s="281" t="s">
        <v>51</v>
      </c>
      <c r="AB123" s="281" t="s">
        <v>51</v>
      </c>
      <c r="AC123" s="281" t="s">
        <v>51</v>
      </c>
      <c r="AD123" s="281" t="s">
        <v>51</v>
      </c>
      <c r="AE123" s="281" t="s">
        <v>51</v>
      </c>
      <c r="AF123" s="281" t="s">
        <v>51</v>
      </c>
      <c r="AG123" s="281" t="s">
        <v>51</v>
      </c>
      <c r="AH123" s="281" t="s">
        <v>51</v>
      </c>
      <c r="AI123" s="281" t="s">
        <v>51</v>
      </c>
      <c r="AJ123" s="281" t="s">
        <v>51</v>
      </c>
      <c r="AK123" s="281" t="s">
        <v>51</v>
      </c>
      <c r="AL123" s="281" t="s">
        <v>51</v>
      </c>
      <c r="AM123" s="289" t="s">
        <v>51</v>
      </c>
      <c r="AN123" s="289" t="s">
        <v>51</v>
      </c>
      <c r="AO123" s="281" t="s">
        <v>51</v>
      </c>
      <c r="AP123" s="281" t="s">
        <v>51</v>
      </c>
      <c r="AQ123" s="298">
        <f t="shared" ref="AQ123" si="875">SUM(V125:AP125)</f>
        <v>0</v>
      </c>
      <c r="AR123" s="299">
        <f>SUM(AQ123,S125:U125,R123,B123:C125)</f>
        <v>306.5</v>
      </c>
    </row>
    <row r="124" s="258" customFormat="1" ht="18.95" customHeight="1" spans="1:44">
      <c r="A124" s="274"/>
      <c r="B124" s="274"/>
      <c r="C124" s="274"/>
      <c r="D124" s="209">
        <v>7</v>
      </c>
      <c r="E124" s="209"/>
      <c r="F124" s="209"/>
      <c r="G124" s="209">
        <v>108</v>
      </c>
      <c r="H124" s="209"/>
      <c r="I124" s="209"/>
      <c r="J124" s="209"/>
      <c r="K124" s="209"/>
      <c r="L124" s="209"/>
      <c r="M124" s="209"/>
      <c r="N124" s="209">
        <v>35</v>
      </c>
      <c r="O124" s="209"/>
      <c r="P124" s="209"/>
      <c r="Q124" s="209">
        <v>6</v>
      </c>
      <c r="R124" s="282"/>
      <c r="S124" s="209">
        <f>14+48.5</f>
        <v>62.5</v>
      </c>
      <c r="T124" s="209"/>
      <c r="U124" s="279">
        <v>10</v>
      </c>
      <c r="V124" s="280" t="s">
        <v>51</v>
      </c>
      <c r="W124" s="281" t="s">
        <v>51</v>
      </c>
      <c r="X124" s="281" t="s">
        <v>51</v>
      </c>
      <c r="Y124" s="289" t="s">
        <v>51</v>
      </c>
      <c r="Z124" s="281" t="s">
        <v>51</v>
      </c>
      <c r="AA124" s="281" t="s">
        <v>51</v>
      </c>
      <c r="AB124" s="281" t="s">
        <v>51</v>
      </c>
      <c r="AC124" s="281" t="s">
        <v>51</v>
      </c>
      <c r="AD124" s="281" t="s">
        <v>51</v>
      </c>
      <c r="AE124" s="281" t="s">
        <v>51</v>
      </c>
      <c r="AF124" s="281" t="s">
        <v>51</v>
      </c>
      <c r="AG124" s="281" t="s">
        <v>51</v>
      </c>
      <c r="AH124" s="281" t="s">
        <v>51</v>
      </c>
      <c r="AI124" s="281" t="s">
        <v>51</v>
      </c>
      <c r="AJ124" s="281" t="s">
        <v>51</v>
      </c>
      <c r="AK124" s="281" t="s">
        <v>51</v>
      </c>
      <c r="AL124" s="281" t="s">
        <v>51</v>
      </c>
      <c r="AM124" s="289" t="s">
        <v>51</v>
      </c>
      <c r="AN124" s="289" t="s">
        <v>51</v>
      </c>
      <c r="AO124" s="281" t="s">
        <v>51</v>
      </c>
      <c r="AP124" s="281" t="s">
        <v>51</v>
      </c>
      <c r="AQ124" s="298"/>
      <c r="AR124" s="300"/>
    </row>
    <row r="125" s="258" customFormat="1" ht="18.95" customHeight="1" spans="1:44">
      <c r="A125" s="275"/>
      <c r="B125" s="275"/>
      <c r="C125" s="275"/>
      <c r="D125" s="214">
        <f t="shared" ref="D125:Q125" si="876">SUM(D123:D124)</f>
        <v>13</v>
      </c>
      <c r="E125" s="214">
        <f t="shared" si="876"/>
        <v>0</v>
      </c>
      <c r="F125" s="214">
        <f t="shared" si="876"/>
        <v>0</v>
      </c>
      <c r="G125" s="214">
        <f t="shared" si="876"/>
        <v>120</v>
      </c>
      <c r="H125" s="214">
        <f t="shared" si="876"/>
        <v>0</v>
      </c>
      <c r="I125" s="214">
        <f t="shared" si="876"/>
        <v>0</v>
      </c>
      <c r="J125" s="214">
        <f t="shared" si="876"/>
        <v>0</v>
      </c>
      <c r="K125" s="214">
        <f t="shared" si="876"/>
        <v>0</v>
      </c>
      <c r="L125" s="214">
        <f t="shared" si="876"/>
        <v>0</v>
      </c>
      <c r="M125" s="214">
        <f t="shared" si="876"/>
        <v>0</v>
      </c>
      <c r="N125" s="214">
        <f t="shared" si="876"/>
        <v>47</v>
      </c>
      <c r="O125" s="214">
        <f t="shared" si="876"/>
        <v>0</v>
      </c>
      <c r="P125" s="214">
        <f t="shared" si="876"/>
        <v>0</v>
      </c>
      <c r="Q125" s="214">
        <f t="shared" si="876"/>
        <v>18</v>
      </c>
      <c r="R125" s="283"/>
      <c r="S125" s="214">
        <f>SUM(S123:S124)</f>
        <v>86.5</v>
      </c>
      <c r="T125" s="214">
        <f>SUM(T123:T124)</f>
        <v>0</v>
      </c>
      <c r="U125" s="284">
        <f t="shared" ref="U125:V125" si="877">SUM(U123:U124)</f>
        <v>22</v>
      </c>
      <c r="V125" s="285">
        <f t="shared" si="877"/>
        <v>0</v>
      </c>
      <c r="W125" s="285">
        <f t="shared" ref="W125" si="878">SUM(W123:W124)</f>
        <v>0</v>
      </c>
      <c r="X125" s="285">
        <f t="shared" ref="X125" si="879">SUM(X123:X124)</f>
        <v>0</v>
      </c>
      <c r="Y125" s="285">
        <f t="shared" ref="Y125" si="880">SUM(Y123:Y124)</f>
        <v>0</v>
      </c>
      <c r="Z125" s="285">
        <f t="shared" ref="Z125" si="881">SUM(Z123:Z124)</f>
        <v>0</v>
      </c>
      <c r="AA125" s="285">
        <f t="shared" ref="AA125" si="882">SUM(AA123:AA124)</f>
        <v>0</v>
      </c>
      <c r="AB125" s="285">
        <f t="shared" ref="AB125" si="883">SUM(AB123:AB124)</f>
        <v>0</v>
      </c>
      <c r="AC125" s="285">
        <f t="shared" ref="AC125" si="884">SUM(AC123:AC124)</f>
        <v>0</v>
      </c>
      <c r="AD125" s="285">
        <f t="shared" ref="AD125" si="885">SUM(AD123:AD124)</f>
        <v>0</v>
      </c>
      <c r="AE125" s="285">
        <f t="shared" ref="AE125" si="886">SUM(AE123:AE124)</f>
        <v>0</v>
      </c>
      <c r="AF125" s="285">
        <f t="shared" ref="AF125" si="887">SUM(AF123:AF124)</f>
        <v>0</v>
      </c>
      <c r="AG125" s="285">
        <f t="shared" ref="AG125" si="888">SUM(AG123:AG124)</f>
        <v>0</v>
      </c>
      <c r="AH125" s="285">
        <f t="shared" ref="AH125" si="889">SUM(AH123:AH124)</f>
        <v>0</v>
      </c>
      <c r="AI125" s="285">
        <f t="shared" ref="AI125" si="890">SUM(AI123:AI124)</f>
        <v>0</v>
      </c>
      <c r="AJ125" s="285">
        <f t="shared" ref="AJ125" si="891">SUM(AJ123:AJ124)</f>
        <v>0</v>
      </c>
      <c r="AK125" s="285">
        <f t="shared" ref="AK125" si="892">SUM(AK123:AK124)</f>
        <v>0</v>
      </c>
      <c r="AL125" s="285">
        <f t="shared" ref="AL125" si="893">SUM(AL123:AL124)</f>
        <v>0</v>
      </c>
      <c r="AM125" s="285">
        <f t="shared" ref="AM125" si="894">SUM(AM123:AM124)</f>
        <v>0</v>
      </c>
      <c r="AN125" s="285">
        <f t="shared" ref="AN125" si="895">SUM(AN123:AN124)</f>
        <v>0</v>
      </c>
      <c r="AO125" s="285">
        <f t="shared" ref="AO125" si="896">SUM(AO123:AO124)</f>
        <v>0</v>
      </c>
      <c r="AP125" s="285">
        <f t="shared" ref="AP125" si="897">SUM(AP123:AP124)</f>
        <v>0</v>
      </c>
      <c r="AQ125" s="301"/>
      <c r="AR125" s="302"/>
    </row>
    <row r="126" ht="18.95" customHeight="1" spans="1:44">
      <c r="A126" s="273" t="s">
        <v>219</v>
      </c>
      <c r="B126" s="273"/>
      <c r="C126" s="273"/>
      <c r="D126" s="209"/>
      <c r="E126" s="209"/>
      <c r="F126" s="209">
        <v>6</v>
      </c>
      <c r="G126" s="231"/>
      <c r="H126" s="209">
        <v>0</v>
      </c>
      <c r="I126" s="209">
        <v>6</v>
      </c>
      <c r="J126" s="209"/>
      <c r="K126" s="209">
        <v>12</v>
      </c>
      <c r="L126" s="209"/>
      <c r="M126" s="209"/>
      <c r="N126" s="209"/>
      <c r="O126" s="209">
        <v>6</v>
      </c>
      <c r="P126" s="209">
        <v>12</v>
      </c>
      <c r="Q126" s="209">
        <v>12</v>
      </c>
      <c r="R126" s="278">
        <f>SUM(LARGE(D128:Q128,{1,2,3,4,5,6,7}))</f>
        <v>112</v>
      </c>
      <c r="S126" s="209">
        <v>24</v>
      </c>
      <c r="T126" s="209"/>
      <c r="U126" s="279">
        <v>12</v>
      </c>
      <c r="V126" s="280" t="s">
        <v>51</v>
      </c>
      <c r="W126" s="281" t="s">
        <v>51</v>
      </c>
      <c r="X126" s="281" t="s">
        <v>51</v>
      </c>
      <c r="Y126" s="289" t="s">
        <v>51</v>
      </c>
      <c r="Z126" s="281" t="s">
        <v>51</v>
      </c>
      <c r="AA126" s="281" t="s">
        <v>51</v>
      </c>
      <c r="AB126" s="281" t="s">
        <v>51</v>
      </c>
      <c r="AC126" s="281">
        <v>40</v>
      </c>
      <c r="AD126" s="281" t="s">
        <v>51</v>
      </c>
      <c r="AE126" s="281" t="s">
        <v>51</v>
      </c>
      <c r="AF126" s="281" t="s">
        <v>51</v>
      </c>
      <c r="AG126" s="281" t="s">
        <v>51</v>
      </c>
      <c r="AH126" s="281" t="s">
        <v>51</v>
      </c>
      <c r="AI126" s="281" t="s">
        <v>51</v>
      </c>
      <c r="AJ126" s="281" t="s">
        <v>51</v>
      </c>
      <c r="AK126" s="281" t="s">
        <v>51</v>
      </c>
      <c r="AL126" s="281" t="s">
        <v>51</v>
      </c>
      <c r="AM126" s="289" t="s">
        <v>51</v>
      </c>
      <c r="AN126" s="289" t="s">
        <v>51</v>
      </c>
      <c r="AO126" s="281" t="s">
        <v>51</v>
      </c>
      <c r="AP126" s="281" t="s">
        <v>51</v>
      </c>
      <c r="AQ126" s="298">
        <f t="shared" ref="AQ126" si="898">SUM(V128:AP128)</f>
        <v>72</v>
      </c>
      <c r="AR126" s="299">
        <f>SUM(AQ126,S128:U128,R126,B126:C128)</f>
        <v>317</v>
      </c>
    </row>
    <row r="127" s="258" customFormat="1" ht="18.95" customHeight="1" spans="1:44">
      <c r="A127" s="274"/>
      <c r="B127" s="274"/>
      <c r="C127" s="274"/>
      <c r="D127" s="209"/>
      <c r="E127" s="209"/>
      <c r="F127" s="209">
        <v>0</v>
      </c>
      <c r="G127" s="209"/>
      <c r="H127" s="209"/>
      <c r="I127" s="209">
        <v>12</v>
      </c>
      <c r="J127" s="209"/>
      <c r="K127" s="209">
        <v>27</v>
      </c>
      <c r="L127" s="209"/>
      <c r="M127" s="209"/>
      <c r="N127" s="209"/>
      <c r="O127" s="209">
        <v>5</v>
      </c>
      <c r="P127" s="209">
        <v>2</v>
      </c>
      <c r="Q127" s="209">
        <v>12</v>
      </c>
      <c r="R127" s="282"/>
      <c r="S127" s="209">
        <f>53+34</f>
        <v>87</v>
      </c>
      <c r="T127" s="209"/>
      <c r="U127" s="279">
        <v>10</v>
      </c>
      <c r="V127" s="280" t="s">
        <v>51</v>
      </c>
      <c r="W127" s="281" t="s">
        <v>51</v>
      </c>
      <c r="X127" s="281" t="s">
        <v>51</v>
      </c>
      <c r="Y127" s="289" t="s">
        <v>51</v>
      </c>
      <c r="Z127" s="281" t="s">
        <v>51</v>
      </c>
      <c r="AA127" s="281" t="s">
        <v>51</v>
      </c>
      <c r="AB127" s="281" t="s">
        <v>51</v>
      </c>
      <c r="AC127" s="281">
        <v>32</v>
      </c>
      <c r="AD127" s="281" t="s">
        <v>51</v>
      </c>
      <c r="AE127" s="281" t="s">
        <v>51</v>
      </c>
      <c r="AF127" s="281" t="s">
        <v>197</v>
      </c>
      <c r="AG127" s="281" t="s">
        <v>51</v>
      </c>
      <c r="AH127" s="281" t="s">
        <v>51</v>
      </c>
      <c r="AI127" s="281" t="s">
        <v>51</v>
      </c>
      <c r="AJ127" s="281" t="s">
        <v>51</v>
      </c>
      <c r="AK127" s="281" t="s">
        <v>51</v>
      </c>
      <c r="AL127" s="281" t="s">
        <v>51</v>
      </c>
      <c r="AM127" s="289" t="s">
        <v>51</v>
      </c>
      <c r="AN127" s="289" t="s">
        <v>51</v>
      </c>
      <c r="AO127" s="281" t="s">
        <v>51</v>
      </c>
      <c r="AP127" s="281" t="s">
        <v>51</v>
      </c>
      <c r="AQ127" s="298"/>
      <c r="AR127" s="300"/>
    </row>
    <row r="128" s="258" customFormat="1" ht="18.95" customHeight="1" spans="1:44">
      <c r="A128" s="275"/>
      <c r="B128" s="275"/>
      <c r="C128" s="275"/>
      <c r="D128" s="214">
        <f t="shared" ref="D128:Q128" si="899">SUM(D126:D127)</f>
        <v>0</v>
      </c>
      <c r="E128" s="214">
        <f t="shared" si="899"/>
        <v>0</v>
      </c>
      <c r="F128" s="214">
        <f t="shared" si="899"/>
        <v>6</v>
      </c>
      <c r="G128" s="214">
        <f t="shared" si="899"/>
        <v>0</v>
      </c>
      <c r="H128" s="214">
        <f t="shared" si="899"/>
        <v>0</v>
      </c>
      <c r="I128" s="214">
        <f t="shared" si="899"/>
        <v>18</v>
      </c>
      <c r="J128" s="214">
        <f t="shared" si="899"/>
        <v>0</v>
      </c>
      <c r="K128" s="214">
        <f t="shared" si="899"/>
        <v>39</v>
      </c>
      <c r="L128" s="214">
        <f t="shared" si="899"/>
        <v>0</v>
      </c>
      <c r="M128" s="214">
        <f t="shared" si="899"/>
        <v>0</v>
      </c>
      <c r="N128" s="214">
        <f t="shared" si="899"/>
        <v>0</v>
      </c>
      <c r="O128" s="214">
        <f t="shared" si="899"/>
        <v>11</v>
      </c>
      <c r="P128" s="214">
        <f t="shared" si="899"/>
        <v>14</v>
      </c>
      <c r="Q128" s="214">
        <f t="shared" si="899"/>
        <v>24</v>
      </c>
      <c r="R128" s="283"/>
      <c r="S128" s="214">
        <f>SUM(S126:S127)</f>
        <v>111</v>
      </c>
      <c r="T128" s="214">
        <f>SUM(T126:T127)</f>
        <v>0</v>
      </c>
      <c r="U128" s="284">
        <f t="shared" ref="U128:V128" si="900">SUM(U126:U127)</f>
        <v>22</v>
      </c>
      <c r="V128" s="285">
        <f t="shared" si="900"/>
        <v>0</v>
      </c>
      <c r="W128" s="285">
        <f t="shared" ref="W128" si="901">SUM(W126:W127)</f>
        <v>0</v>
      </c>
      <c r="X128" s="285">
        <f t="shared" ref="X128" si="902">SUM(X126:X127)</f>
        <v>0</v>
      </c>
      <c r="Y128" s="285">
        <f t="shared" ref="Y128" si="903">SUM(Y126:Y127)</f>
        <v>0</v>
      </c>
      <c r="Z128" s="285">
        <f t="shared" ref="Z128" si="904">SUM(Z126:Z127)</f>
        <v>0</v>
      </c>
      <c r="AA128" s="285">
        <f t="shared" ref="AA128" si="905">SUM(AA126:AA127)</f>
        <v>0</v>
      </c>
      <c r="AB128" s="285">
        <f t="shared" ref="AB128" si="906">SUM(AB126:AB127)</f>
        <v>0</v>
      </c>
      <c r="AC128" s="285">
        <f t="shared" ref="AC128" si="907">SUM(AC126:AC127)</f>
        <v>72</v>
      </c>
      <c r="AD128" s="285">
        <f t="shared" ref="AD128" si="908">SUM(AD126:AD127)</f>
        <v>0</v>
      </c>
      <c r="AE128" s="285">
        <f t="shared" ref="AE128" si="909">SUM(AE126:AE127)</f>
        <v>0</v>
      </c>
      <c r="AF128" s="285">
        <f t="shared" ref="AF128" si="910">SUM(AF126:AF127)</f>
        <v>0</v>
      </c>
      <c r="AG128" s="285">
        <f t="shared" ref="AG128" si="911">SUM(AG126:AG127)</f>
        <v>0</v>
      </c>
      <c r="AH128" s="285">
        <f t="shared" ref="AH128" si="912">SUM(AH126:AH127)</f>
        <v>0</v>
      </c>
      <c r="AI128" s="285">
        <f t="shared" ref="AI128" si="913">SUM(AI126:AI127)</f>
        <v>0</v>
      </c>
      <c r="AJ128" s="285">
        <f t="shared" ref="AJ128" si="914">SUM(AJ126:AJ127)</f>
        <v>0</v>
      </c>
      <c r="AK128" s="285">
        <f t="shared" ref="AK128" si="915">SUM(AK126:AK127)</f>
        <v>0</v>
      </c>
      <c r="AL128" s="285">
        <f t="shared" ref="AL128" si="916">SUM(AL126:AL127)</f>
        <v>0</v>
      </c>
      <c r="AM128" s="285">
        <f t="shared" ref="AM128" si="917">SUM(AM126:AM127)</f>
        <v>0</v>
      </c>
      <c r="AN128" s="285">
        <f t="shared" ref="AN128" si="918">SUM(AN126:AN127)</f>
        <v>0</v>
      </c>
      <c r="AO128" s="285">
        <f t="shared" ref="AO128" si="919">SUM(AO126:AO127)</f>
        <v>0</v>
      </c>
      <c r="AP128" s="285">
        <f t="shared" ref="AP128" si="920">SUM(AP126:AP127)</f>
        <v>0</v>
      </c>
      <c r="AQ128" s="301"/>
      <c r="AR128" s="302"/>
    </row>
    <row r="129" ht="18.95" customHeight="1" spans="1:44">
      <c r="A129" s="273" t="s">
        <v>220</v>
      </c>
      <c r="B129" s="273"/>
      <c r="C129" s="273"/>
      <c r="D129" s="209"/>
      <c r="E129" s="209">
        <v>6</v>
      </c>
      <c r="F129" s="209"/>
      <c r="G129" s="231"/>
      <c r="H129" s="209"/>
      <c r="I129" s="209"/>
      <c r="J129" s="209"/>
      <c r="K129" s="209"/>
      <c r="L129" s="209"/>
      <c r="M129" s="209"/>
      <c r="N129" s="209">
        <v>12</v>
      </c>
      <c r="O129" s="209">
        <v>12</v>
      </c>
      <c r="P129" s="209"/>
      <c r="Q129" s="209"/>
      <c r="R129" s="278">
        <f>SUM(LARGE(D131:Q131,{1,2,3,4,5,6,7}))</f>
        <v>102</v>
      </c>
      <c r="S129" s="209">
        <v>12</v>
      </c>
      <c r="T129" s="209"/>
      <c r="U129" s="279">
        <v>12</v>
      </c>
      <c r="V129" s="280" t="s">
        <v>51</v>
      </c>
      <c r="W129" s="281" t="s">
        <v>51</v>
      </c>
      <c r="X129" s="281" t="s">
        <v>51</v>
      </c>
      <c r="Y129" s="289" t="s">
        <v>51</v>
      </c>
      <c r="Z129" s="281" t="s">
        <v>51</v>
      </c>
      <c r="AA129" s="281" t="s">
        <v>51</v>
      </c>
      <c r="AB129" s="281" t="s">
        <v>51</v>
      </c>
      <c r="AC129" s="281" t="s">
        <v>51</v>
      </c>
      <c r="AD129" s="281" t="s">
        <v>51</v>
      </c>
      <c r="AE129" s="281" t="s">
        <v>51</v>
      </c>
      <c r="AF129" s="281" t="s">
        <v>51</v>
      </c>
      <c r="AG129" s="281" t="s">
        <v>51</v>
      </c>
      <c r="AH129" s="281" t="s">
        <v>51</v>
      </c>
      <c r="AI129" s="281" t="s">
        <v>51</v>
      </c>
      <c r="AJ129" s="281" t="s">
        <v>51</v>
      </c>
      <c r="AK129" s="281" t="s">
        <v>51</v>
      </c>
      <c r="AL129" s="281" t="s">
        <v>51</v>
      </c>
      <c r="AM129" s="289" t="s">
        <v>51</v>
      </c>
      <c r="AN129" s="289" t="s">
        <v>51</v>
      </c>
      <c r="AO129" s="281" t="s">
        <v>51</v>
      </c>
      <c r="AP129" s="281" t="s">
        <v>51</v>
      </c>
      <c r="AQ129" s="298">
        <f>SUM(V131:AP131)</f>
        <v>0</v>
      </c>
      <c r="AR129" s="299">
        <f>SUM(AQ129,S131:U131,R129,B129:C131)</f>
        <v>144.5</v>
      </c>
    </row>
    <row r="130" s="258" customFormat="1" ht="18.95" customHeight="1" spans="1:44">
      <c r="A130" s="274"/>
      <c r="B130" s="274"/>
      <c r="C130" s="274"/>
      <c r="D130" s="209"/>
      <c r="E130" s="209">
        <v>24</v>
      </c>
      <c r="F130" s="209"/>
      <c r="G130" s="209"/>
      <c r="H130" s="209"/>
      <c r="I130" s="209"/>
      <c r="J130" s="209"/>
      <c r="K130" s="209"/>
      <c r="L130" s="209"/>
      <c r="M130" s="209"/>
      <c r="N130" s="209">
        <v>16</v>
      </c>
      <c r="O130" s="209">
        <v>32</v>
      </c>
      <c r="P130" s="209"/>
      <c r="Q130" s="209"/>
      <c r="R130" s="282"/>
      <c r="S130" s="209">
        <v>13.5</v>
      </c>
      <c r="T130" s="209"/>
      <c r="U130" s="279">
        <v>5</v>
      </c>
      <c r="V130" s="280" t="s">
        <v>51</v>
      </c>
      <c r="W130" s="281" t="s">
        <v>51</v>
      </c>
      <c r="X130" s="281" t="s">
        <v>51</v>
      </c>
      <c r="Y130" s="289" t="s">
        <v>51</v>
      </c>
      <c r="Z130" s="281" t="s">
        <v>51</v>
      </c>
      <c r="AA130" s="281" t="s">
        <v>51</v>
      </c>
      <c r="AB130" s="281" t="s">
        <v>51</v>
      </c>
      <c r="AC130" s="281" t="s">
        <v>51</v>
      </c>
      <c r="AD130" s="281" t="s">
        <v>51</v>
      </c>
      <c r="AE130" s="281" t="s">
        <v>51</v>
      </c>
      <c r="AF130" s="281" t="s">
        <v>51</v>
      </c>
      <c r="AG130" s="281" t="s">
        <v>51</v>
      </c>
      <c r="AH130" s="281" t="s">
        <v>51</v>
      </c>
      <c r="AI130" s="281" t="s">
        <v>51</v>
      </c>
      <c r="AJ130" s="281" t="s">
        <v>51</v>
      </c>
      <c r="AK130" s="281" t="s">
        <v>51</v>
      </c>
      <c r="AL130" s="281" t="s">
        <v>51</v>
      </c>
      <c r="AM130" s="289" t="s">
        <v>51</v>
      </c>
      <c r="AN130" s="289" t="s">
        <v>51</v>
      </c>
      <c r="AO130" s="281" t="s">
        <v>51</v>
      </c>
      <c r="AP130" s="281" t="s">
        <v>51</v>
      </c>
      <c r="AQ130" s="298"/>
      <c r="AR130" s="300"/>
    </row>
    <row r="131" s="258" customFormat="1" ht="18.95" customHeight="1" spans="1:44">
      <c r="A131" s="275"/>
      <c r="B131" s="275"/>
      <c r="C131" s="275"/>
      <c r="D131" s="214">
        <f t="shared" ref="D131:Q131" si="921">SUM(D129:D130)</f>
        <v>0</v>
      </c>
      <c r="E131" s="214">
        <f t="shared" si="921"/>
        <v>30</v>
      </c>
      <c r="F131" s="214">
        <f t="shared" si="921"/>
        <v>0</v>
      </c>
      <c r="G131" s="214">
        <f t="shared" si="921"/>
        <v>0</v>
      </c>
      <c r="H131" s="214">
        <f t="shared" si="921"/>
        <v>0</v>
      </c>
      <c r="I131" s="214">
        <f t="shared" si="921"/>
        <v>0</v>
      </c>
      <c r="J131" s="214">
        <f t="shared" si="921"/>
        <v>0</v>
      </c>
      <c r="K131" s="214">
        <f t="shared" si="921"/>
        <v>0</v>
      </c>
      <c r="L131" s="214">
        <f t="shared" si="921"/>
        <v>0</v>
      </c>
      <c r="M131" s="214">
        <f t="shared" si="921"/>
        <v>0</v>
      </c>
      <c r="N131" s="214">
        <f t="shared" si="921"/>
        <v>28</v>
      </c>
      <c r="O131" s="214">
        <f t="shared" si="921"/>
        <v>44</v>
      </c>
      <c r="P131" s="214">
        <f t="shared" si="921"/>
        <v>0</v>
      </c>
      <c r="Q131" s="214">
        <f t="shared" si="921"/>
        <v>0</v>
      </c>
      <c r="R131" s="283"/>
      <c r="S131" s="214">
        <f>SUM(S129:S130)</f>
        <v>25.5</v>
      </c>
      <c r="T131" s="214">
        <f>SUM(T129:T130)</f>
        <v>0</v>
      </c>
      <c r="U131" s="284">
        <f t="shared" ref="U131:V131" si="922">SUM(U129:U130)</f>
        <v>17</v>
      </c>
      <c r="V131" s="285">
        <f t="shared" si="922"/>
        <v>0</v>
      </c>
      <c r="W131" s="285">
        <f t="shared" ref="W131" si="923">SUM(W129:W130)</f>
        <v>0</v>
      </c>
      <c r="X131" s="285">
        <f t="shared" ref="X131" si="924">SUM(X129:X130)</f>
        <v>0</v>
      </c>
      <c r="Y131" s="285">
        <f t="shared" ref="Y131" si="925">SUM(Y129:Y130)</f>
        <v>0</v>
      </c>
      <c r="Z131" s="285">
        <f t="shared" ref="Z131" si="926">SUM(Z129:Z130)</f>
        <v>0</v>
      </c>
      <c r="AA131" s="285">
        <f t="shared" ref="AA131" si="927">SUM(AA129:AA130)</f>
        <v>0</v>
      </c>
      <c r="AB131" s="285">
        <f t="shared" ref="AB131" si="928">SUM(AB129:AB130)</f>
        <v>0</v>
      </c>
      <c r="AC131" s="285">
        <f t="shared" ref="AC131" si="929">SUM(AC129:AC130)</f>
        <v>0</v>
      </c>
      <c r="AD131" s="285">
        <f t="shared" ref="AD131" si="930">SUM(AD129:AD130)</f>
        <v>0</v>
      </c>
      <c r="AE131" s="285">
        <f t="shared" ref="AE131" si="931">SUM(AE129:AE130)</f>
        <v>0</v>
      </c>
      <c r="AF131" s="285">
        <f t="shared" ref="AF131" si="932">SUM(AF129:AF130)</f>
        <v>0</v>
      </c>
      <c r="AG131" s="285">
        <f t="shared" ref="AG131" si="933">SUM(AG129:AG130)</f>
        <v>0</v>
      </c>
      <c r="AH131" s="285">
        <f t="shared" ref="AH131" si="934">SUM(AH129:AH130)</f>
        <v>0</v>
      </c>
      <c r="AI131" s="285">
        <f t="shared" ref="AI131" si="935">SUM(AI129:AI130)</f>
        <v>0</v>
      </c>
      <c r="AJ131" s="285">
        <f t="shared" ref="AJ131" si="936">SUM(AJ129:AJ130)</f>
        <v>0</v>
      </c>
      <c r="AK131" s="285">
        <f t="shared" ref="AK131" si="937">SUM(AK129:AK130)</f>
        <v>0</v>
      </c>
      <c r="AL131" s="285">
        <f t="shared" ref="AL131" si="938">SUM(AL129:AL130)</f>
        <v>0</v>
      </c>
      <c r="AM131" s="285">
        <f t="shared" ref="AM131" si="939">SUM(AM129:AM130)</f>
        <v>0</v>
      </c>
      <c r="AN131" s="285">
        <f t="shared" ref="AN131" si="940">SUM(AN129:AN130)</f>
        <v>0</v>
      </c>
      <c r="AO131" s="285">
        <f t="shared" ref="AO131" si="941">SUM(AO129:AO130)</f>
        <v>0</v>
      </c>
      <c r="AP131" s="285">
        <f t="shared" ref="AP131" si="942">SUM(AP129:AP130)</f>
        <v>0</v>
      </c>
      <c r="AQ131" s="301"/>
      <c r="AR131" s="302"/>
    </row>
    <row r="132" ht="18.95" customHeight="1" spans="1:44">
      <c r="A132" s="273" t="s">
        <v>138</v>
      </c>
      <c r="B132" s="273"/>
      <c r="C132" s="273"/>
      <c r="D132" s="209"/>
      <c r="E132" s="209"/>
      <c r="F132" s="209"/>
      <c r="G132" s="231"/>
      <c r="H132" s="209"/>
      <c r="I132" s="209"/>
      <c r="J132" s="209"/>
      <c r="K132" s="209"/>
      <c r="L132" s="209"/>
      <c r="M132" s="209"/>
      <c r="N132" s="209"/>
      <c r="O132" s="209">
        <v>12</v>
      </c>
      <c r="P132" s="209"/>
      <c r="Q132" s="209"/>
      <c r="R132" s="278">
        <f>SUM(LARGE(D134:Q134,{1,2,3,4,5,6,7}))</f>
        <v>45</v>
      </c>
      <c r="S132" s="209">
        <v>24</v>
      </c>
      <c r="T132" s="209"/>
      <c r="U132" s="279">
        <v>12</v>
      </c>
      <c r="V132" s="280" t="s">
        <v>51</v>
      </c>
      <c r="W132" s="281" t="s">
        <v>51</v>
      </c>
      <c r="X132" s="281" t="s">
        <v>51</v>
      </c>
      <c r="Y132" s="289" t="s">
        <v>51</v>
      </c>
      <c r="Z132" s="281" t="s">
        <v>51</v>
      </c>
      <c r="AA132" s="281" t="s">
        <v>51</v>
      </c>
      <c r="AB132" s="281" t="s">
        <v>51</v>
      </c>
      <c r="AC132" s="281" t="s">
        <v>51</v>
      </c>
      <c r="AD132" s="281" t="s">
        <v>51</v>
      </c>
      <c r="AE132" s="281">
        <v>40</v>
      </c>
      <c r="AF132" s="281">
        <v>44</v>
      </c>
      <c r="AG132" s="281" t="s">
        <v>51</v>
      </c>
      <c r="AH132" s="281" t="s">
        <v>51</v>
      </c>
      <c r="AI132" s="281" t="s">
        <v>51</v>
      </c>
      <c r="AJ132" s="281" t="s">
        <v>51</v>
      </c>
      <c r="AK132" s="281" t="s">
        <v>51</v>
      </c>
      <c r="AL132" s="281" t="s">
        <v>51</v>
      </c>
      <c r="AM132" s="289" t="s">
        <v>51</v>
      </c>
      <c r="AN132" s="289" t="s">
        <v>51</v>
      </c>
      <c r="AO132" s="281" t="s">
        <v>51</v>
      </c>
      <c r="AP132" s="281" t="s">
        <v>51</v>
      </c>
      <c r="AQ132" s="298">
        <f>SUM(V134:AP134)</f>
        <v>108</v>
      </c>
      <c r="AR132" s="299">
        <f>SUM(AQ132,S134:U134,R132,B132:C134)</f>
        <v>266</v>
      </c>
    </row>
    <row r="133" s="258" customFormat="1" ht="16.5" customHeight="1" spans="1:44">
      <c r="A133" s="274"/>
      <c r="B133" s="274"/>
      <c r="C133" s="274"/>
      <c r="D133" s="221"/>
      <c r="E133" s="221"/>
      <c r="F133" s="221"/>
      <c r="G133" s="209"/>
      <c r="H133" s="221"/>
      <c r="I133" s="221"/>
      <c r="J133" s="221"/>
      <c r="K133" s="221"/>
      <c r="L133" s="221"/>
      <c r="M133" s="221"/>
      <c r="N133" s="221"/>
      <c r="O133" s="221">
        <v>33</v>
      </c>
      <c r="P133" s="221"/>
      <c r="Q133" s="221"/>
      <c r="R133" s="282"/>
      <c r="S133" s="209">
        <f>45+22</f>
        <v>67</v>
      </c>
      <c r="T133" s="209"/>
      <c r="U133" s="279">
        <v>10</v>
      </c>
      <c r="V133" s="280" t="s">
        <v>51</v>
      </c>
      <c r="W133" s="281" t="s">
        <v>51</v>
      </c>
      <c r="X133" s="281" t="s">
        <v>51</v>
      </c>
      <c r="Y133" s="289" t="s">
        <v>51</v>
      </c>
      <c r="Z133" s="281" t="s">
        <v>51</v>
      </c>
      <c r="AA133" s="281" t="s">
        <v>51</v>
      </c>
      <c r="AB133" s="281" t="s">
        <v>51</v>
      </c>
      <c r="AC133" s="281" t="s">
        <v>51</v>
      </c>
      <c r="AD133" s="281" t="s">
        <v>51</v>
      </c>
      <c r="AE133" s="281">
        <v>16</v>
      </c>
      <c r="AF133" s="281">
        <v>8</v>
      </c>
      <c r="AG133" s="281" t="s">
        <v>51</v>
      </c>
      <c r="AH133" s="281" t="s">
        <v>51</v>
      </c>
      <c r="AI133" s="281" t="s">
        <v>51</v>
      </c>
      <c r="AJ133" s="281" t="s">
        <v>51</v>
      </c>
      <c r="AK133" s="281" t="s">
        <v>51</v>
      </c>
      <c r="AL133" s="281" t="s">
        <v>51</v>
      </c>
      <c r="AM133" s="289" t="s">
        <v>51</v>
      </c>
      <c r="AN133" s="289" t="s">
        <v>51</v>
      </c>
      <c r="AO133" s="281" t="s">
        <v>51</v>
      </c>
      <c r="AP133" s="281" t="s">
        <v>51</v>
      </c>
      <c r="AQ133" s="298"/>
      <c r="AR133" s="300"/>
    </row>
    <row r="134" s="258" customFormat="1" ht="16.5" customHeight="1" spans="1:44">
      <c r="A134" s="275"/>
      <c r="B134" s="275"/>
      <c r="C134" s="275"/>
      <c r="D134" s="214">
        <f t="shared" ref="D134:Q134" si="943">SUM(D132:D133)</f>
        <v>0</v>
      </c>
      <c r="E134" s="214">
        <f t="shared" si="943"/>
        <v>0</v>
      </c>
      <c r="F134" s="214">
        <f t="shared" si="943"/>
        <v>0</v>
      </c>
      <c r="G134" s="214">
        <f t="shared" si="943"/>
        <v>0</v>
      </c>
      <c r="H134" s="214">
        <f t="shared" si="943"/>
        <v>0</v>
      </c>
      <c r="I134" s="214">
        <f t="shared" si="943"/>
        <v>0</v>
      </c>
      <c r="J134" s="214">
        <f t="shared" si="943"/>
        <v>0</v>
      </c>
      <c r="K134" s="214">
        <f t="shared" si="943"/>
        <v>0</v>
      </c>
      <c r="L134" s="214">
        <f t="shared" si="943"/>
        <v>0</v>
      </c>
      <c r="M134" s="214">
        <f t="shared" si="943"/>
        <v>0</v>
      </c>
      <c r="N134" s="214">
        <f t="shared" si="943"/>
        <v>0</v>
      </c>
      <c r="O134" s="214">
        <f t="shared" si="943"/>
        <v>45</v>
      </c>
      <c r="P134" s="214">
        <f t="shared" si="943"/>
        <v>0</v>
      </c>
      <c r="Q134" s="214">
        <f t="shared" si="943"/>
        <v>0</v>
      </c>
      <c r="R134" s="283"/>
      <c r="S134" s="214">
        <f>SUM(S132:S133)</f>
        <v>91</v>
      </c>
      <c r="T134" s="214">
        <f>SUM(T132:T133)</f>
        <v>0</v>
      </c>
      <c r="U134" s="284">
        <f t="shared" ref="U134:V134" si="944">SUM(U132:U133)</f>
        <v>22</v>
      </c>
      <c r="V134" s="285">
        <f t="shared" si="944"/>
        <v>0</v>
      </c>
      <c r="W134" s="285">
        <f t="shared" ref="W134" si="945">SUM(W132:W133)</f>
        <v>0</v>
      </c>
      <c r="X134" s="285">
        <f t="shared" ref="X134" si="946">SUM(X132:X133)</f>
        <v>0</v>
      </c>
      <c r="Y134" s="285">
        <f t="shared" ref="Y134" si="947">SUM(Y132:Y133)</f>
        <v>0</v>
      </c>
      <c r="Z134" s="285">
        <f t="shared" ref="Z134" si="948">SUM(Z132:Z133)</f>
        <v>0</v>
      </c>
      <c r="AA134" s="285">
        <f t="shared" ref="AA134" si="949">SUM(AA132:AA133)</f>
        <v>0</v>
      </c>
      <c r="AB134" s="285">
        <f t="shared" ref="AB134" si="950">SUM(AB132:AB133)</f>
        <v>0</v>
      </c>
      <c r="AC134" s="285">
        <f t="shared" ref="AC134" si="951">SUM(AC132:AC133)</f>
        <v>0</v>
      </c>
      <c r="AD134" s="285">
        <f t="shared" ref="AD134" si="952">SUM(AD132:AD133)</f>
        <v>0</v>
      </c>
      <c r="AE134" s="285">
        <f t="shared" ref="AE134" si="953">SUM(AE132:AE133)</f>
        <v>56</v>
      </c>
      <c r="AF134" s="285">
        <f t="shared" ref="AF134" si="954">SUM(AF132:AF133)</f>
        <v>52</v>
      </c>
      <c r="AG134" s="285">
        <f t="shared" ref="AG134" si="955">SUM(AG132:AG133)</f>
        <v>0</v>
      </c>
      <c r="AH134" s="285">
        <f t="shared" ref="AH134" si="956">SUM(AH132:AH133)</f>
        <v>0</v>
      </c>
      <c r="AI134" s="285">
        <f t="shared" ref="AI134" si="957">SUM(AI132:AI133)</f>
        <v>0</v>
      </c>
      <c r="AJ134" s="285">
        <f t="shared" ref="AJ134" si="958">SUM(AJ132:AJ133)</f>
        <v>0</v>
      </c>
      <c r="AK134" s="285">
        <f t="shared" ref="AK134" si="959">SUM(AK132:AK133)</f>
        <v>0</v>
      </c>
      <c r="AL134" s="285">
        <f t="shared" ref="AL134" si="960">SUM(AL132:AL133)</f>
        <v>0</v>
      </c>
      <c r="AM134" s="285">
        <f t="shared" ref="AM134" si="961">SUM(AM132:AM133)</f>
        <v>0</v>
      </c>
      <c r="AN134" s="285">
        <f t="shared" ref="AN134" si="962">SUM(AN132:AN133)</f>
        <v>0</v>
      </c>
      <c r="AO134" s="285">
        <f t="shared" ref="AO134" si="963">SUM(AO132:AO133)</f>
        <v>0</v>
      </c>
      <c r="AP134" s="285">
        <f t="shared" ref="AP134" si="964">SUM(AP132:AP133)</f>
        <v>0</v>
      </c>
      <c r="AQ134" s="301"/>
      <c r="AR134" s="302"/>
    </row>
    <row r="135" ht="18.95" customHeight="1" spans="1:44">
      <c r="A135" s="273" t="s">
        <v>136</v>
      </c>
      <c r="B135" s="273"/>
      <c r="C135" s="273"/>
      <c r="D135" s="209"/>
      <c r="E135" s="209">
        <v>6</v>
      </c>
      <c r="F135" s="209">
        <v>6</v>
      </c>
      <c r="G135" s="231">
        <v>6</v>
      </c>
      <c r="H135" s="209"/>
      <c r="I135" s="209"/>
      <c r="J135" s="209">
        <v>12</v>
      </c>
      <c r="K135" s="209"/>
      <c r="L135" s="209"/>
      <c r="M135" s="209"/>
      <c r="N135" s="209">
        <v>12</v>
      </c>
      <c r="O135" s="209"/>
      <c r="P135" s="209"/>
      <c r="Q135" s="209"/>
      <c r="R135" s="278">
        <f>SUM(LARGE(D137:Q137,{1,2,3,4,5,6,7}))</f>
        <v>114</v>
      </c>
      <c r="S135" s="209">
        <v>24</v>
      </c>
      <c r="T135" s="209">
        <v>12</v>
      </c>
      <c r="U135" s="279">
        <v>12</v>
      </c>
      <c r="V135" s="280" t="s">
        <v>51</v>
      </c>
      <c r="W135" s="281" t="s">
        <v>51</v>
      </c>
      <c r="X135" s="281" t="s">
        <v>51</v>
      </c>
      <c r="Y135" s="289">
        <v>5</v>
      </c>
      <c r="Z135" s="281" t="s">
        <v>51</v>
      </c>
      <c r="AA135" s="281" t="s">
        <v>51</v>
      </c>
      <c r="AB135" s="281" t="s">
        <v>51</v>
      </c>
      <c r="AC135" s="281" t="s">
        <v>51</v>
      </c>
      <c r="AD135" s="281" t="s">
        <v>51</v>
      </c>
      <c r="AE135" s="281" t="s">
        <v>51</v>
      </c>
      <c r="AF135" s="281" t="s">
        <v>51</v>
      </c>
      <c r="AG135" s="281" t="s">
        <v>51</v>
      </c>
      <c r="AH135" s="281" t="s">
        <v>51</v>
      </c>
      <c r="AI135" s="281" t="s">
        <v>51</v>
      </c>
      <c r="AJ135" s="281" t="s">
        <v>51</v>
      </c>
      <c r="AK135" s="281">
        <v>997.5</v>
      </c>
      <c r="AL135" s="281" t="s">
        <v>51</v>
      </c>
      <c r="AM135" s="289" t="s">
        <v>51</v>
      </c>
      <c r="AN135" s="289" t="s">
        <v>51</v>
      </c>
      <c r="AO135" s="281" t="s">
        <v>51</v>
      </c>
      <c r="AP135" s="281" t="s">
        <v>51</v>
      </c>
      <c r="AQ135" s="298">
        <f>SUM(V137:AP137)</f>
        <v>1058.5</v>
      </c>
      <c r="AR135" s="299">
        <f>SUM(AQ135,S137:U137,R135,B135:C137)</f>
        <v>1282.5</v>
      </c>
    </row>
    <row r="136" s="258" customFormat="1" ht="16.5" customHeight="1" spans="1:44">
      <c r="A136" s="274"/>
      <c r="B136" s="274"/>
      <c r="C136" s="274"/>
      <c r="D136" s="221"/>
      <c r="E136" s="221">
        <v>9</v>
      </c>
      <c r="F136" s="221">
        <v>0</v>
      </c>
      <c r="G136" s="209"/>
      <c r="H136" s="221"/>
      <c r="I136" s="221"/>
      <c r="J136" s="221">
        <v>6</v>
      </c>
      <c r="K136" s="221"/>
      <c r="L136" s="221"/>
      <c r="M136" s="221"/>
      <c r="N136" s="221">
        <v>57</v>
      </c>
      <c r="O136" s="221"/>
      <c r="P136" s="221"/>
      <c r="Q136" s="221"/>
      <c r="R136" s="282"/>
      <c r="S136" s="209">
        <f>22+20</f>
        <v>42</v>
      </c>
      <c r="T136" s="209">
        <v>10</v>
      </c>
      <c r="U136" s="279">
        <v>10</v>
      </c>
      <c r="V136" s="280" t="s">
        <v>51</v>
      </c>
      <c r="W136" s="281" t="s">
        <v>51</v>
      </c>
      <c r="X136" s="281" t="s">
        <v>51</v>
      </c>
      <c r="Y136" s="289">
        <v>16</v>
      </c>
      <c r="Z136" s="281" t="s">
        <v>51</v>
      </c>
      <c r="AA136" s="281" t="s">
        <v>51</v>
      </c>
      <c r="AB136" s="281" t="s">
        <v>51</v>
      </c>
      <c r="AC136" s="281" t="s">
        <v>51</v>
      </c>
      <c r="AD136" s="281" t="s">
        <v>51</v>
      </c>
      <c r="AE136" s="281" t="s">
        <v>51</v>
      </c>
      <c r="AF136" s="281" t="s">
        <v>51</v>
      </c>
      <c r="AG136" s="281" t="s">
        <v>51</v>
      </c>
      <c r="AH136" s="281" t="s">
        <v>51</v>
      </c>
      <c r="AI136" s="281" t="s">
        <v>51</v>
      </c>
      <c r="AJ136" s="281" t="s">
        <v>51</v>
      </c>
      <c r="AK136" s="281">
        <v>40</v>
      </c>
      <c r="AL136" s="281" t="s">
        <v>51</v>
      </c>
      <c r="AM136" s="289" t="s">
        <v>51</v>
      </c>
      <c r="AN136" s="289" t="s">
        <v>51</v>
      </c>
      <c r="AO136" s="281" t="s">
        <v>51</v>
      </c>
      <c r="AP136" s="281" t="s">
        <v>51</v>
      </c>
      <c r="AQ136" s="298"/>
      <c r="AR136" s="300"/>
    </row>
    <row r="137" s="258" customFormat="1" ht="16.5" customHeight="1" spans="1:44">
      <c r="A137" s="275"/>
      <c r="B137" s="275"/>
      <c r="C137" s="275"/>
      <c r="D137" s="214">
        <f t="shared" ref="D137:Q137" si="965">SUM(D135:D136)</f>
        <v>0</v>
      </c>
      <c r="E137" s="214">
        <f t="shared" si="965"/>
        <v>15</v>
      </c>
      <c r="F137" s="214">
        <f t="shared" si="965"/>
        <v>6</v>
      </c>
      <c r="G137" s="214">
        <f t="shared" si="965"/>
        <v>6</v>
      </c>
      <c r="H137" s="214">
        <f t="shared" si="965"/>
        <v>0</v>
      </c>
      <c r="I137" s="214">
        <f t="shared" si="965"/>
        <v>0</v>
      </c>
      <c r="J137" s="214">
        <f t="shared" si="965"/>
        <v>18</v>
      </c>
      <c r="K137" s="214">
        <f t="shared" si="965"/>
        <v>0</v>
      </c>
      <c r="L137" s="214">
        <f t="shared" si="965"/>
        <v>0</v>
      </c>
      <c r="M137" s="214">
        <f t="shared" si="965"/>
        <v>0</v>
      </c>
      <c r="N137" s="214">
        <f t="shared" si="965"/>
        <v>69</v>
      </c>
      <c r="O137" s="214">
        <f t="shared" si="965"/>
        <v>0</v>
      </c>
      <c r="P137" s="214">
        <f t="shared" si="965"/>
        <v>0</v>
      </c>
      <c r="Q137" s="214">
        <f t="shared" si="965"/>
        <v>0</v>
      </c>
      <c r="R137" s="283"/>
      <c r="S137" s="214">
        <f>SUM(S135:S136)</f>
        <v>66</v>
      </c>
      <c r="T137" s="214">
        <f>SUM(T135:T136)</f>
        <v>22</v>
      </c>
      <c r="U137" s="284">
        <f t="shared" ref="U137:V137" si="966">SUM(U135:U136)</f>
        <v>22</v>
      </c>
      <c r="V137" s="285">
        <f t="shared" si="966"/>
        <v>0</v>
      </c>
      <c r="W137" s="285">
        <f t="shared" ref="W137" si="967">SUM(W135:W136)</f>
        <v>0</v>
      </c>
      <c r="X137" s="285">
        <f t="shared" ref="X137" si="968">SUM(X135:X136)</f>
        <v>0</v>
      </c>
      <c r="Y137" s="285">
        <f t="shared" ref="Y137" si="969">SUM(Y135:Y136)</f>
        <v>21</v>
      </c>
      <c r="Z137" s="285">
        <f t="shared" ref="Z137" si="970">SUM(Z135:Z136)</f>
        <v>0</v>
      </c>
      <c r="AA137" s="285">
        <f t="shared" ref="AA137" si="971">SUM(AA135:AA136)</f>
        <v>0</v>
      </c>
      <c r="AB137" s="285">
        <f t="shared" ref="AB137" si="972">SUM(AB135:AB136)</f>
        <v>0</v>
      </c>
      <c r="AC137" s="285">
        <f t="shared" ref="AC137" si="973">SUM(AC135:AC136)</f>
        <v>0</v>
      </c>
      <c r="AD137" s="285">
        <f t="shared" ref="AD137" si="974">SUM(AD135:AD136)</f>
        <v>0</v>
      </c>
      <c r="AE137" s="285">
        <f t="shared" ref="AE137" si="975">SUM(AE135:AE136)</f>
        <v>0</v>
      </c>
      <c r="AF137" s="285">
        <f t="shared" ref="AF137" si="976">SUM(AF135:AF136)</f>
        <v>0</v>
      </c>
      <c r="AG137" s="285">
        <f t="shared" ref="AG137" si="977">SUM(AG135:AG136)</f>
        <v>0</v>
      </c>
      <c r="AH137" s="285">
        <f t="shared" ref="AH137" si="978">SUM(AH135:AH136)</f>
        <v>0</v>
      </c>
      <c r="AI137" s="285">
        <f t="shared" ref="AI137" si="979">SUM(AI135:AI136)</f>
        <v>0</v>
      </c>
      <c r="AJ137" s="285">
        <f t="shared" ref="AJ137" si="980">SUM(AJ135:AJ136)</f>
        <v>0</v>
      </c>
      <c r="AK137" s="285">
        <f t="shared" ref="AK137" si="981">SUM(AK135:AK136)</f>
        <v>1037.5</v>
      </c>
      <c r="AL137" s="285">
        <f t="shared" ref="AL137" si="982">SUM(AL135:AL136)</f>
        <v>0</v>
      </c>
      <c r="AM137" s="285">
        <f t="shared" ref="AM137" si="983">SUM(AM135:AM136)</f>
        <v>0</v>
      </c>
      <c r="AN137" s="285">
        <f t="shared" ref="AN137" si="984">SUM(AN135:AN136)</f>
        <v>0</v>
      </c>
      <c r="AO137" s="285">
        <f t="shared" ref="AO137" si="985">SUM(AO135:AO136)</f>
        <v>0</v>
      </c>
      <c r="AP137" s="285">
        <f t="shared" ref="AP137" si="986">SUM(AP135:AP136)</f>
        <v>0</v>
      </c>
      <c r="AQ137" s="301"/>
      <c r="AR137" s="302"/>
    </row>
    <row r="138" spans="1:44">
      <c r="A138" s="303" t="s">
        <v>221</v>
      </c>
      <c r="B138" s="273"/>
      <c r="C138" s="273"/>
      <c r="D138" s="209"/>
      <c r="E138" s="209">
        <v>6</v>
      </c>
      <c r="F138" s="209">
        <v>6</v>
      </c>
      <c r="G138" s="231">
        <v>6</v>
      </c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78">
        <f>SUM(LARGE(D140:Q140,{1,2,3,4,5,6,7}))</f>
        <v>39.5</v>
      </c>
      <c r="S138" s="209">
        <v>12</v>
      </c>
      <c r="T138" s="209"/>
      <c r="U138" s="279">
        <v>12</v>
      </c>
      <c r="V138" s="280" t="s">
        <v>51</v>
      </c>
      <c r="W138" s="281" t="s">
        <v>51</v>
      </c>
      <c r="X138" s="281" t="s">
        <v>51</v>
      </c>
      <c r="Y138" s="289" t="s">
        <v>51</v>
      </c>
      <c r="Z138" s="281" t="s">
        <v>51</v>
      </c>
      <c r="AA138" s="281" t="s">
        <v>51</v>
      </c>
      <c r="AB138" s="281" t="s">
        <v>51</v>
      </c>
      <c r="AC138" s="281" t="s">
        <v>51</v>
      </c>
      <c r="AD138" s="281" t="s">
        <v>51</v>
      </c>
      <c r="AE138" s="281" t="s">
        <v>51</v>
      </c>
      <c r="AF138" s="281" t="s">
        <v>51</v>
      </c>
      <c r="AG138" s="281" t="s">
        <v>51</v>
      </c>
      <c r="AH138" s="281" t="s">
        <v>51</v>
      </c>
      <c r="AI138" s="281" t="s">
        <v>51</v>
      </c>
      <c r="AJ138" s="281" t="s">
        <v>51</v>
      </c>
      <c r="AK138" s="281" t="s">
        <v>51</v>
      </c>
      <c r="AL138" s="281" t="s">
        <v>51</v>
      </c>
      <c r="AM138" s="289" t="s">
        <v>51</v>
      </c>
      <c r="AN138" s="289" t="s">
        <v>51</v>
      </c>
      <c r="AO138" s="281" t="s">
        <v>51</v>
      </c>
      <c r="AP138" s="281" t="s">
        <v>51</v>
      </c>
      <c r="AQ138" s="298">
        <f>SUM(V140:AP140)</f>
        <v>0</v>
      </c>
      <c r="AR138" s="299">
        <f>SUM(AQ138,S140:U140,R138,B138:C140)</f>
        <v>69.5</v>
      </c>
    </row>
    <row r="139" spans="1:44">
      <c r="A139" s="274"/>
      <c r="B139" s="274"/>
      <c r="C139" s="274"/>
      <c r="D139" s="221"/>
      <c r="E139" s="221"/>
      <c r="F139" s="221">
        <v>0</v>
      </c>
      <c r="G139" s="209">
        <v>21.5</v>
      </c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82"/>
      <c r="S139" s="209">
        <v>1</v>
      </c>
      <c r="T139" s="209"/>
      <c r="U139" s="279">
        <v>5</v>
      </c>
      <c r="V139" s="280" t="s">
        <v>51</v>
      </c>
      <c r="W139" s="281" t="s">
        <v>51</v>
      </c>
      <c r="X139" s="281" t="s">
        <v>51</v>
      </c>
      <c r="Y139" s="289" t="s">
        <v>51</v>
      </c>
      <c r="Z139" s="281" t="s">
        <v>51</v>
      </c>
      <c r="AA139" s="281" t="s">
        <v>51</v>
      </c>
      <c r="AB139" s="281" t="s">
        <v>51</v>
      </c>
      <c r="AC139" s="281" t="s">
        <v>51</v>
      </c>
      <c r="AD139" s="281" t="s">
        <v>51</v>
      </c>
      <c r="AE139" s="281" t="s">
        <v>51</v>
      </c>
      <c r="AF139" s="281" t="s">
        <v>51</v>
      </c>
      <c r="AG139" s="281" t="s">
        <v>51</v>
      </c>
      <c r="AH139" s="281" t="s">
        <v>51</v>
      </c>
      <c r="AI139" s="281" t="s">
        <v>51</v>
      </c>
      <c r="AJ139" s="281" t="s">
        <v>51</v>
      </c>
      <c r="AK139" s="281" t="s">
        <v>51</v>
      </c>
      <c r="AL139" s="281" t="s">
        <v>51</v>
      </c>
      <c r="AM139" s="289" t="s">
        <v>51</v>
      </c>
      <c r="AN139" s="289" t="s">
        <v>51</v>
      </c>
      <c r="AO139" s="281" t="s">
        <v>51</v>
      </c>
      <c r="AP139" s="281" t="s">
        <v>51</v>
      </c>
      <c r="AQ139" s="298"/>
      <c r="AR139" s="300"/>
    </row>
    <row r="140" spans="1:44">
      <c r="A140" s="275"/>
      <c r="B140" s="275"/>
      <c r="C140" s="275"/>
      <c r="D140" s="214">
        <f t="shared" ref="D140:Q140" si="987">SUM(D138:D139)</f>
        <v>0</v>
      </c>
      <c r="E140" s="214">
        <f t="shared" si="987"/>
        <v>6</v>
      </c>
      <c r="F140" s="214">
        <f t="shared" si="987"/>
        <v>6</v>
      </c>
      <c r="G140" s="214">
        <f t="shared" si="987"/>
        <v>27.5</v>
      </c>
      <c r="H140" s="214">
        <f t="shared" si="987"/>
        <v>0</v>
      </c>
      <c r="I140" s="214">
        <f t="shared" si="987"/>
        <v>0</v>
      </c>
      <c r="J140" s="214">
        <f t="shared" si="987"/>
        <v>0</v>
      </c>
      <c r="K140" s="214">
        <f t="shared" si="987"/>
        <v>0</v>
      </c>
      <c r="L140" s="214">
        <f t="shared" si="987"/>
        <v>0</v>
      </c>
      <c r="M140" s="214">
        <f t="shared" si="987"/>
        <v>0</v>
      </c>
      <c r="N140" s="214">
        <f t="shared" si="987"/>
        <v>0</v>
      </c>
      <c r="O140" s="214">
        <f t="shared" si="987"/>
        <v>0</v>
      </c>
      <c r="P140" s="214">
        <f t="shared" si="987"/>
        <v>0</v>
      </c>
      <c r="Q140" s="214">
        <f t="shared" si="987"/>
        <v>0</v>
      </c>
      <c r="R140" s="283"/>
      <c r="S140" s="214">
        <f>SUM(S138:S139)</f>
        <v>13</v>
      </c>
      <c r="T140" s="214">
        <f>SUM(T138:T139)</f>
        <v>0</v>
      </c>
      <c r="U140" s="284">
        <f t="shared" ref="U140:V140" si="988">SUM(U138:U139)</f>
        <v>17</v>
      </c>
      <c r="V140" s="285">
        <f t="shared" si="988"/>
        <v>0</v>
      </c>
      <c r="W140" s="285">
        <f t="shared" ref="W140" si="989">SUM(W138:W139)</f>
        <v>0</v>
      </c>
      <c r="X140" s="285">
        <f t="shared" ref="X140" si="990">SUM(X138:X139)</f>
        <v>0</v>
      </c>
      <c r="Y140" s="285">
        <f t="shared" ref="Y140" si="991">SUM(Y138:Y139)</f>
        <v>0</v>
      </c>
      <c r="Z140" s="285">
        <f t="shared" ref="Z140" si="992">SUM(Z138:Z139)</f>
        <v>0</v>
      </c>
      <c r="AA140" s="285">
        <f t="shared" ref="AA140" si="993">SUM(AA138:AA139)</f>
        <v>0</v>
      </c>
      <c r="AB140" s="285">
        <f t="shared" ref="AB140" si="994">SUM(AB138:AB139)</f>
        <v>0</v>
      </c>
      <c r="AC140" s="285">
        <f t="shared" ref="AC140" si="995">SUM(AC138:AC139)</f>
        <v>0</v>
      </c>
      <c r="AD140" s="285">
        <f t="shared" ref="AD140" si="996">SUM(AD138:AD139)</f>
        <v>0</v>
      </c>
      <c r="AE140" s="285">
        <f t="shared" ref="AE140" si="997">SUM(AE138:AE139)</f>
        <v>0</v>
      </c>
      <c r="AF140" s="285">
        <f t="shared" ref="AF140" si="998">SUM(AF138:AF139)</f>
        <v>0</v>
      </c>
      <c r="AG140" s="285">
        <f t="shared" ref="AG140" si="999">SUM(AG138:AG139)</f>
        <v>0</v>
      </c>
      <c r="AH140" s="285">
        <f t="shared" ref="AH140" si="1000">SUM(AH138:AH139)</f>
        <v>0</v>
      </c>
      <c r="AI140" s="285">
        <f t="shared" ref="AI140" si="1001">SUM(AI138:AI139)</f>
        <v>0</v>
      </c>
      <c r="AJ140" s="285">
        <f t="shared" ref="AJ140" si="1002">SUM(AJ138:AJ139)</f>
        <v>0</v>
      </c>
      <c r="AK140" s="285">
        <f t="shared" ref="AK140" si="1003">SUM(AK138:AK139)</f>
        <v>0</v>
      </c>
      <c r="AL140" s="285">
        <f t="shared" ref="AL140" si="1004">SUM(AL138:AL139)</f>
        <v>0</v>
      </c>
      <c r="AM140" s="285">
        <f t="shared" ref="AM140" si="1005">SUM(AM138:AM139)</f>
        <v>0</v>
      </c>
      <c r="AN140" s="285">
        <f t="shared" ref="AN140" si="1006">SUM(AN138:AN139)</f>
        <v>0</v>
      </c>
      <c r="AO140" s="285">
        <f t="shared" ref="AO140" si="1007">SUM(AO138:AO139)</f>
        <v>0</v>
      </c>
      <c r="AP140" s="285">
        <f t="shared" ref="AP140" si="1008">SUM(AP138:AP139)</f>
        <v>0</v>
      </c>
      <c r="AQ140" s="301"/>
      <c r="AR140" s="302"/>
    </row>
    <row r="141" spans="1:44">
      <c r="A141" s="303" t="s">
        <v>222</v>
      </c>
      <c r="B141" s="273"/>
      <c r="C141" s="273"/>
      <c r="D141" s="209"/>
      <c r="E141" s="209"/>
      <c r="F141" s="209"/>
      <c r="G141" s="231">
        <v>12</v>
      </c>
      <c r="H141" s="209">
        <v>0</v>
      </c>
      <c r="I141" s="209">
        <v>6</v>
      </c>
      <c r="J141" s="209"/>
      <c r="K141" s="209"/>
      <c r="L141" s="209"/>
      <c r="M141" s="209"/>
      <c r="N141" s="209"/>
      <c r="O141" s="209"/>
      <c r="P141" s="209">
        <v>12</v>
      </c>
      <c r="Q141" s="209">
        <v>24</v>
      </c>
      <c r="R141" s="278">
        <f>SUM(LARGE(D143:Q143,{1,2,3,4,5,6,7}))</f>
        <v>89</v>
      </c>
      <c r="S141" s="209">
        <v>24</v>
      </c>
      <c r="T141" s="209">
        <v>12</v>
      </c>
      <c r="U141" s="279">
        <v>12</v>
      </c>
      <c r="V141" s="280">
        <v>0</v>
      </c>
      <c r="W141" s="281" t="s">
        <v>51</v>
      </c>
      <c r="X141" s="281" t="s">
        <v>51</v>
      </c>
      <c r="Y141" s="289" t="s">
        <v>51</v>
      </c>
      <c r="Z141" s="281" t="s">
        <v>51</v>
      </c>
      <c r="AA141" s="281" t="s">
        <v>51</v>
      </c>
      <c r="AB141" s="281" t="s">
        <v>51</v>
      </c>
      <c r="AC141" s="281" t="s">
        <v>51</v>
      </c>
      <c r="AD141" s="281" t="s">
        <v>51</v>
      </c>
      <c r="AE141" s="281" t="s">
        <v>51</v>
      </c>
      <c r="AF141" s="281" t="s">
        <v>51</v>
      </c>
      <c r="AG141" s="281" t="s">
        <v>51</v>
      </c>
      <c r="AH141" s="281" t="s">
        <v>51</v>
      </c>
      <c r="AI141" s="281" t="s">
        <v>51</v>
      </c>
      <c r="AJ141" s="281">
        <v>26</v>
      </c>
      <c r="AK141" s="281" t="s">
        <v>51</v>
      </c>
      <c r="AL141" s="281" t="s">
        <v>51</v>
      </c>
      <c r="AM141" s="289" t="s">
        <v>51</v>
      </c>
      <c r="AN141" s="289" t="s">
        <v>51</v>
      </c>
      <c r="AO141" s="281" t="s">
        <v>51</v>
      </c>
      <c r="AP141" s="281">
        <v>10</v>
      </c>
      <c r="AQ141" s="298">
        <f t="shared" ref="AQ141" si="1009">SUM(V143:AP143)</f>
        <v>100</v>
      </c>
      <c r="AR141" s="299">
        <f>SUM(AQ141,S143:U143,R141,B141:C143)</f>
        <v>367</v>
      </c>
    </row>
    <row r="142" spans="1:44">
      <c r="A142" s="274"/>
      <c r="B142" s="274"/>
      <c r="C142" s="274"/>
      <c r="D142" s="221"/>
      <c r="E142" s="221"/>
      <c r="F142" s="221"/>
      <c r="G142" s="209"/>
      <c r="H142" s="221">
        <v>0</v>
      </c>
      <c r="I142" s="221"/>
      <c r="J142" s="221"/>
      <c r="K142" s="221"/>
      <c r="L142" s="221"/>
      <c r="M142" s="221"/>
      <c r="N142" s="221"/>
      <c r="O142" s="221"/>
      <c r="P142" s="221">
        <v>8</v>
      </c>
      <c r="Q142" s="221">
        <v>27</v>
      </c>
      <c r="R142" s="282"/>
      <c r="S142" s="209">
        <f>111+1</f>
        <v>112</v>
      </c>
      <c r="T142" s="209">
        <v>8</v>
      </c>
      <c r="U142" s="279">
        <v>10</v>
      </c>
      <c r="V142" s="280">
        <v>16</v>
      </c>
      <c r="W142" s="281" t="s">
        <v>51</v>
      </c>
      <c r="X142" s="281" t="s">
        <v>51</v>
      </c>
      <c r="Y142" s="289" t="s">
        <v>51</v>
      </c>
      <c r="Z142" s="281" t="s">
        <v>51</v>
      </c>
      <c r="AA142" s="281" t="s">
        <v>51</v>
      </c>
      <c r="AB142" s="281" t="s">
        <v>51</v>
      </c>
      <c r="AC142" s="281" t="s">
        <v>51</v>
      </c>
      <c r="AD142" s="281" t="s">
        <v>51</v>
      </c>
      <c r="AE142" s="281" t="s">
        <v>51</v>
      </c>
      <c r="AF142" s="281" t="s">
        <v>51</v>
      </c>
      <c r="AG142" s="281" t="s">
        <v>51</v>
      </c>
      <c r="AH142" s="281" t="s">
        <v>51</v>
      </c>
      <c r="AI142" s="281" t="s">
        <v>51</v>
      </c>
      <c r="AJ142" s="281">
        <v>32</v>
      </c>
      <c r="AK142" s="281" t="s">
        <v>51</v>
      </c>
      <c r="AL142" s="281" t="s">
        <v>51</v>
      </c>
      <c r="AM142" s="289" t="s">
        <v>51</v>
      </c>
      <c r="AN142" s="289" t="s">
        <v>51</v>
      </c>
      <c r="AO142" s="281" t="s">
        <v>51</v>
      </c>
      <c r="AP142" s="281">
        <v>16</v>
      </c>
      <c r="AQ142" s="298"/>
      <c r="AR142" s="300"/>
    </row>
    <row r="143" spans="1:44">
      <c r="A143" s="275"/>
      <c r="B143" s="275"/>
      <c r="C143" s="275"/>
      <c r="D143" s="214">
        <f t="shared" ref="D143:Q143" si="1010">SUM(D141:D142)</f>
        <v>0</v>
      </c>
      <c r="E143" s="214">
        <f t="shared" si="1010"/>
        <v>0</v>
      </c>
      <c r="F143" s="214">
        <f t="shared" si="1010"/>
        <v>0</v>
      </c>
      <c r="G143" s="214">
        <f t="shared" si="1010"/>
        <v>12</v>
      </c>
      <c r="H143" s="214">
        <f t="shared" si="1010"/>
        <v>0</v>
      </c>
      <c r="I143" s="214">
        <f t="shared" si="1010"/>
        <v>6</v>
      </c>
      <c r="J143" s="214">
        <f t="shared" si="1010"/>
        <v>0</v>
      </c>
      <c r="K143" s="214">
        <f t="shared" si="1010"/>
        <v>0</v>
      </c>
      <c r="L143" s="214">
        <f t="shared" si="1010"/>
        <v>0</v>
      </c>
      <c r="M143" s="214">
        <f t="shared" si="1010"/>
        <v>0</v>
      </c>
      <c r="N143" s="214">
        <f t="shared" si="1010"/>
        <v>0</v>
      </c>
      <c r="O143" s="214">
        <f t="shared" si="1010"/>
        <v>0</v>
      </c>
      <c r="P143" s="214">
        <f t="shared" si="1010"/>
        <v>20</v>
      </c>
      <c r="Q143" s="214">
        <f t="shared" si="1010"/>
        <v>51</v>
      </c>
      <c r="R143" s="283"/>
      <c r="S143" s="214">
        <f>SUM(S141:S142)</f>
        <v>136</v>
      </c>
      <c r="T143" s="214">
        <f>SUM(T141:T142)</f>
        <v>20</v>
      </c>
      <c r="U143" s="284">
        <f t="shared" ref="U143:V143" si="1011">SUM(U141:U142)</f>
        <v>22</v>
      </c>
      <c r="V143" s="285">
        <f t="shared" si="1011"/>
        <v>16</v>
      </c>
      <c r="W143" s="285">
        <f t="shared" ref="W143" si="1012">SUM(W141:W142)</f>
        <v>0</v>
      </c>
      <c r="X143" s="285">
        <f t="shared" ref="X143" si="1013">SUM(X141:X142)</f>
        <v>0</v>
      </c>
      <c r="Y143" s="285">
        <f t="shared" ref="Y143" si="1014">SUM(Y141:Y142)</f>
        <v>0</v>
      </c>
      <c r="Z143" s="285">
        <f t="shared" ref="Z143" si="1015">SUM(Z141:Z142)</f>
        <v>0</v>
      </c>
      <c r="AA143" s="285">
        <f t="shared" ref="AA143" si="1016">SUM(AA141:AA142)</f>
        <v>0</v>
      </c>
      <c r="AB143" s="285">
        <f t="shared" ref="AB143" si="1017">SUM(AB141:AB142)</f>
        <v>0</v>
      </c>
      <c r="AC143" s="285">
        <f t="shared" ref="AC143" si="1018">SUM(AC141:AC142)</f>
        <v>0</v>
      </c>
      <c r="AD143" s="285">
        <f t="shared" ref="AD143" si="1019">SUM(AD141:AD142)</f>
        <v>0</v>
      </c>
      <c r="AE143" s="285">
        <f t="shared" ref="AE143" si="1020">SUM(AE141:AE142)</f>
        <v>0</v>
      </c>
      <c r="AF143" s="285">
        <f t="shared" ref="AF143" si="1021">SUM(AF141:AF142)</f>
        <v>0</v>
      </c>
      <c r="AG143" s="285">
        <f t="shared" ref="AG143" si="1022">SUM(AG141:AG142)</f>
        <v>0</v>
      </c>
      <c r="AH143" s="285">
        <f t="shared" ref="AH143" si="1023">SUM(AH141:AH142)</f>
        <v>0</v>
      </c>
      <c r="AI143" s="285">
        <f t="shared" ref="AI143" si="1024">SUM(AI141:AI142)</f>
        <v>0</v>
      </c>
      <c r="AJ143" s="285">
        <f t="shared" ref="AJ143" si="1025">SUM(AJ141:AJ142)</f>
        <v>58</v>
      </c>
      <c r="AK143" s="285">
        <f t="shared" ref="AK143" si="1026">SUM(AK141:AK142)</f>
        <v>0</v>
      </c>
      <c r="AL143" s="285">
        <f t="shared" ref="AL143" si="1027">SUM(AL141:AL142)</f>
        <v>0</v>
      </c>
      <c r="AM143" s="285">
        <f t="shared" ref="AM143" si="1028">SUM(AM141:AM142)</f>
        <v>0</v>
      </c>
      <c r="AN143" s="285">
        <f t="shared" ref="AN143" si="1029">SUM(AN141:AN142)</f>
        <v>0</v>
      </c>
      <c r="AO143" s="285">
        <f t="shared" ref="AO143" si="1030">SUM(AO141:AO142)</f>
        <v>0</v>
      </c>
      <c r="AP143" s="285">
        <f t="shared" ref="AP143" si="1031">SUM(AP141:AP142)</f>
        <v>26</v>
      </c>
      <c r="AQ143" s="301"/>
      <c r="AR143" s="302"/>
    </row>
    <row r="144" spans="1:44">
      <c r="A144" s="303" t="s">
        <v>223</v>
      </c>
      <c r="B144" s="273"/>
      <c r="C144" s="273"/>
      <c r="D144" s="209"/>
      <c r="E144" s="209"/>
      <c r="F144" s="209"/>
      <c r="G144" s="231"/>
      <c r="H144" s="209"/>
      <c r="I144" s="209"/>
      <c r="J144" s="209"/>
      <c r="K144" s="209"/>
      <c r="L144" s="209"/>
      <c r="M144" s="209"/>
      <c r="N144" s="209"/>
      <c r="O144" s="209"/>
      <c r="P144" s="209">
        <v>6</v>
      </c>
      <c r="Q144" s="209"/>
      <c r="R144" s="278">
        <f>SUM(LARGE(D146:Q146,{1,2,3,4,5,6,7}))</f>
        <v>6</v>
      </c>
      <c r="S144" s="209">
        <v>18</v>
      </c>
      <c r="T144" s="209">
        <v>12</v>
      </c>
      <c r="U144" s="279"/>
      <c r="V144" s="280" t="s">
        <v>51</v>
      </c>
      <c r="W144" s="281" t="s">
        <v>51</v>
      </c>
      <c r="X144" s="281" t="s">
        <v>51</v>
      </c>
      <c r="Y144" s="289" t="s">
        <v>51</v>
      </c>
      <c r="Z144" s="281" t="s">
        <v>51</v>
      </c>
      <c r="AA144" s="281" t="s">
        <v>51</v>
      </c>
      <c r="AB144" s="281" t="s">
        <v>51</v>
      </c>
      <c r="AC144" s="281" t="s">
        <v>51</v>
      </c>
      <c r="AD144" s="281" t="s">
        <v>51</v>
      </c>
      <c r="AE144" s="281" t="s">
        <v>51</v>
      </c>
      <c r="AF144" s="281" t="s">
        <v>51</v>
      </c>
      <c r="AG144" s="281" t="s">
        <v>51</v>
      </c>
      <c r="AH144" s="281" t="s">
        <v>51</v>
      </c>
      <c r="AI144" s="281" t="s">
        <v>51</v>
      </c>
      <c r="AJ144" s="281" t="s">
        <v>51</v>
      </c>
      <c r="AK144" s="281" t="s">
        <v>51</v>
      </c>
      <c r="AL144" s="281" t="s">
        <v>51</v>
      </c>
      <c r="AM144" s="289" t="s">
        <v>51</v>
      </c>
      <c r="AN144" s="289" t="s">
        <v>51</v>
      </c>
      <c r="AO144" s="281" t="s">
        <v>51</v>
      </c>
      <c r="AP144" s="281" t="s">
        <v>51</v>
      </c>
      <c r="AQ144" s="298">
        <f t="shared" ref="AQ144" si="1032">SUM(V146:AP146)</f>
        <v>0</v>
      </c>
      <c r="AR144" s="299">
        <f>SUM(AQ144,S146:U146,R144,B144:C146)</f>
        <v>40</v>
      </c>
    </row>
    <row r="145" spans="1:44">
      <c r="A145" s="274"/>
      <c r="B145" s="274"/>
      <c r="C145" s="274"/>
      <c r="D145" s="221"/>
      <c r="E145" s="221"/>
      <c r="F145" s="221"/>
      <c r="G145" s="209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82"/>
      <c r="S145" s="209"/>
      <c r="T145" s="209">
        <v>4</v>
      </c>
      <c r="U145" s="279"/>
      <c r="V145" s="280" t="s">
        <v>51</v>
      </c>
      <c r="W145" s="281" t="s">
        <v>51</v>
      </c>
      <c r="X145" s="281" t="s">
        <v>51</v>
      </c>
      <c r="Y145" s="289" t="s">
        <v>51</v>
      </c>
      <c r="Z145" s="281" t="s">
        <v>51</v>
      </c>
      <c r="AA145" s="281" t="s">
        <v>51</v>
      </c>
      <c r="AB145" s="281" t="s">
        <v>51</v>
      </c>
      <c r="AC145" s="281" t="s">
        <v>51</v>
      </c>
      <c r="AD145" s="281" t="s">
        <v>51</v>
      </c>
      <c r="AE145" s="281" t="s">
        <v>51</v>
      </c>
      <c r="AF145" s="281" t="s">
        <v>51</v>
      </c>
      <c r="AG145" s="281" t="s">
        <v>51</v>
      </c>
      <c r="AH145" s="281" t="s">
        <v>51</v>
      </c>
      <c r="AI145" s="281" t="s">
        <v>51</v>
      </c>
      <c r="AJ145" s="281" t="s">
        <v>51</v>
      </c>
      <c r="AK145" s="281" t="s">
        <v>51</v>
      </c>
      <c r="AL145" s="281" t="s">
        <v>51</v>
      </c>
      <c r="AM145" s="289" t="s">
        <v>51</v>
      </c>
      <c r="AN145" s="289" t="s">
        <v>51</v>
      </c>
      <c r="AO145" s="281" t="s">
        <v>51</v>
      </c>
      <c r="AP145" s="281" t="s">
        <v>51</v>
      </c>
      <c r="AQ145" s="298"/>
      <c r="AR145" s="300"/>
    </row>
    <row r="146" spans="1:44">
      <c r="A146" s="275"/>
      <c r="B146" s="275"/>
      <c r="C146" s="275"/>
      <c r="D146" s="214">
        <f t="shared" ref="D146:Q146" si="1033">SUM(D144:D145)</f>
        <v>0</v>
      </c>
      <c r="E146" s="214">
        <f t="shared" si="1033"/>
        <v>0</v>
      </c>
      <c r="F146" s="214">
        <f t="shared" si="1033"/>
        <v>0</v>
      </c>
      <c r="G146" s="214">
        <f t="shared" si="1033"/>
        <v>0</v>
      </c>
      <c r="H146" s="214">
        <f t="shared" si="1033"/>
        <v>0</v>
      </c>
      <c r="I146" s="214">
        <f t="shared" si="1033"/>
        <v>0</v>
      </c>
      <c r="J146" s="214">
        <f t="shared" si="1033"/>
        <v>0</v>
      </c>
      <c r="K146" s="214">
        <f t="shared" si="1033"/>
        <v>0</v>
      </c>
      <c r="L146" s="214">
        <f t="shared" si="1033"/>
        <v>0</v>
      </c>
      <c r="M146" s="214">
        <f t="shared" si="1033"/>
        <v>0</v>
      </c>
      <c r="N146" s="214">
        <f t="shared" si="1033"/>
        <v>0</v>
      </c>
      <c r="O146" s="214">
        <f t="shared" si="1033"/>
        <v>0</v>
      </c>
      <c r="P146" s="214">
        <f t="shared" si="1033"/>
        <v>6</v>
      </c>
      <c r="Q146" s="214">
        <f t="shared" si="1033"/>
        <v>0</v>
      </c>
      <c r="R146" s="283"/>
      <c r="S146" s="214">
        <f>SUM(S144:S145)</f>
        <v>18</v>
      </c>
      <c r="T146" s="214">
        <f>SUM(T144:T145)</f>
        <v>16</v>
      </c>
      <c r="U146" s="284">
        <f t="shared" ref="U146:V146" si="1034">SUM(U144:U145)</f>
        <v>0</v>
      </c>
      <c r="V146" s="285">
        <f t="shared" si="1034"/>
        <v>0</v>
      </c>
      <c r="W146" s="285">
        <f t="shared" ref="W146" si="1035">SUM(W144:W145)</f>
        <v>0</v>
      </c>
      <c r="X146" s="285">
        <f t="shared" ref="X146" si="1036">SUM(X144:X145)</f>
        <v>0</v>
      </c>
      <c r="Y146" s="285">
        <f t="shared" ref="Y146" si="1037">SUM(Y144:Y145)</f>
        <v>0</v>
      </c>
      <c r="Z146" s="285">
        <f t="shared" ref="Z146" si="1038">SUM(Z144:Z145)</f>
        <v>0</v>
      </c>
      <c r="AA146" s="285">
        <f t="shared" ref="AA146" si="1039">SUM(AA144:AA145)</f>
        <v>0</v>
      </c>
      <c r="AB146" s="285">
        <f t="shared" ref="AB146" si="1040">SUM(AB144:AB145)</f>
        <v>0</v>
      </c>
      <c r="AC146" s="285">
        <f t="shared" ref="AC146" si="1041">SUM(AC144:AC145)</f>
        <v>0</v>
      </c>
      <c r="AD146" s="285">
        <f t="shared" ref="AD146" si="1042">SUM(AD144:AD145)</f>
        <v>0</v>
      </c>
      <c r="AE146" s="285">
        <f t="shared" ref="AE146" si="1043">SUM(AE144:AE145)</f>
        <v>0</v>
      </c>
      <c r="AF146" s="285">
        <f t="shared" ref="AF146" si="1044">SUM(AF144:AF145)</f>
        <v>0</v>
      </c>
      <c r="AG146" s="285">
        <f t="shared" ref="AG146" si="1045">SUM(AG144:AG145)</f>
        <v>0</v>
      </c>
      <c r="AH146" s="285">
        <f t="shared" ref="AH146" si="1046">SUM(AH144:AH145)</f>
        <v>0</v>
      </c>
      <c r="AI146" s="285">
        <f t="shared" ref="AI146" si="1047">SUM(AI144:AI145)</f>
        <v>0</v>
      </c>
      <c r="AJ146" s="285">
        <f t="shared" ref="AJ146" si="1048">SUM(AJ144:AJ145)</f>
        <v>0</v>
      </c>
      <c r="AK146" s="285">
        <f t="shared" ref="AK146" si="1049">SUM(AK144:AK145)</f>
        <v>0</v>
      </c>
      <c r="AL146" s="285">
        <f t="shared" ref="AL146" si="1050">SUM(AL144:AL145)</f>
        <v>0</v>
      </c>
      <c r="AM146" s="285">
        <f t="shared" ref="AM146" si="1051">SUM(AM144:AM145)</f>
        <v>0</v>
      </c>
      <c r="AN146" s="285">
        <f t="shared" ref="AN146" si="1052">SUM(AN144:AN145)</f>
        <v>0</v>
      </c>
      <c r="AO146" s="285">
        <f t="shared" ref="AO146" si="1053">SUM(AO144:AO145)</f>
        <v>0</v>
      </c>
      <c r="AP146" s="285">
        <f t="shared" ref="AP146" si="1054">SUM(AP144:AP145)</f>
        <v>0</v>
      </c>
      <c r="AQ146" s="301"/>
      <c r="AR146" s="302"/>
    </row>
    <row r="147" spans="1:44">
      <c r="A147" s="303" t="s">
        <v>224</v>
      </c>
      <c r="B147" s="273"/>
      <c r="C147" s="273"/>
      <c r="D147" s="209"/>
      <c r="E147" s="209">
        <v>6</v>
      </c>
      <c r="F147" s="209"/>
      <c r="G147" s="231">
        <v>6</v>
      </c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78">
        <f>SUM(LARGE(D149:Q149,{1,2,3,4,5,6,7}))</f>
        <v>46</v>
      </c>
      <c r="S147" s="209">
        <v>24</v>
      </c>
      <c r="T147" s="209"/>
      <c r="U147" s="279">
        <v>12</v>
      </c>
      <c r="V147" s="280" t="s">
        <v>51</v>
      </c>
      <c r="W147" s="281" t="s">
        <v>51</v>
      </c>
      <c r="X147" s="281" t="s">
        <v>51</v>
      </c>
      <c r="Y147" s="289" t="s">
        <v>51</v>
      </c>
      <c r="Z147" s="281" t="s">
        <v>51</v>
      </c>
      <c r="AA147" s="281" t="s">
        <v>51</v>
      </c>
      <c r="AB147" s="281" t="s">
        <v>51</v>
      </c>
      <c r="AC147" s="281" t="s">
        <v>51</v>
      </c>
      <c r="AD147" s="281" t="s">
        <v>51</v>
      </c>
      <c r="AE147" s="281" t="s">
        <v>51</v>
      </c>
      <c r="AF147" s="281" t="s">
        <v>51</v>
      </c>
      <c r="AG147" s="281" t="s">
        <v>51</v>
      </c>
      <c r="AH147" s="281" t="s">
        <v>51</v>
      </c>
      <c r="AI147" s="281" t="s">
        <v>51</v>
      </c>
      <c r="AJ147" s="281" t="s">
        <v>51</v>
      </c>
      <c r="AK147" s="281" t="s">
        <v>51</v>
      </c>
      <c r="AL147" s="281" t="s">
        <v>51</v>
      </c>
      <c r="AM147" s="289" t="s">
        <v>51</v>
      </c>
      <c r="AN147" s="289" t="s">
        <v>51</v>
      </c>
      <c r="AO147" s="281" t="s">
        <v>51</v>
      </c>
      <c r="AP147" s="281" t="s">
        <v>51</v>
      </c>
      <c r="AQ147" s="298">
        <f>SUM(V149:AP149)</f>
        <v>0</v>
      </c>
      <c r="AR147" s="299">
        <f>SUM(AQ147,S149:U149,R147,B147:C149)</f>
        <v>155.5</v>
      </c>
    </row>
    <row r="148" spans="1:44">
      <c r="A148" s="274"/>
      <c r="B148" s="274"/>
      <c r="C148" s="274"/>
      <c r="D148" s="221"/>
      <c r="E148" s="221">
        <v>21</v>
      </c>
      <c r="F148" s="221"/>
      <c r="G148" s="209">
        <v>13</v>
      </c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82"/>
      <c r="S148" s="209">
        <f>46+17.5</f>
        <v>63.5</v>
      </c>
      <c r="T148" s="209"/>
      <c r="U148" s="279">
        <v>10</v>
      </c>
      <c r="V148" s="280" t="s">
        <v>51</v>
      </c>
      <c r="W148" s="281" t="s">
        <v>51</v>
      </c>
      <c r="X148" s="281" t="s">
        <v>51</v>
      </c>
      <c r="Y148" s="289" t="s">
        <v>51</v>
      </c>
      <c r="Z148" s="281" t="s">
        <v>51</v>
      </c>
      <c r="AA148" s="281" t="s">
        <v>51</v>
      </c>
      <c r="AB148" s="281" t="s">
        <v>51</v>
      </c>
      <c r="AC148" s="281" t="s">
        <v>51</v>
      </c>
      <c r="AD148" s="281" t="s">
        <v>205</v>
      </c>
      <c r="AE148" s="281" t="s">
        <v>51</v>
      </c>
      <c r="AF148" s="281" t="s">
        <v>51</v>
      </c>
      <c r="AG148" s="281" t="s">
        <v>51</v>
      </c>
      <c r="AH148" s="281" t="s">
        <v>51</v>
      </c>
      <c r="AI148" s="281" t="s">
        <v>51</v>
      </c>
      <c r="AJ148" s="281" t="s">
        <v>51</v>
      </c>
      <c r="AK148" s="281" t="s">
        <v>51</v>
      </c>
      <c r="AL148" s="281" t="s">
        <v>51</v>
      </c>
      <c r="AM148" s="289" t="s">
        <v>51</v>
      </c>
      <c r="AN148" s="289" t="s">
        <v>51</v>
      </c>
      <c r="AO148" s="281" t="s">
        <v>51</v>
      </c>
      <c r="AP148" s="281" t="s">
        <v>51</v>
      </c>
      <c r="AQ148" s="298"/>
      <c r="AR148" s="300"/>
    </row>
    <row r="149" spans="1:44">
      <c r="A149" s="275"/>
      <c r="B149" s="275"/>
      <c r="C149" s="275"/>
      <c r="D149" s="214">
        <f t="shared" ref="D149:Q149" si="1055">SUM(D147:D148)</f>
        <v>0</v>
      </c>
      <c r="E149" s="214">
        <f t="shared" si="1055"/>
        <v>27</v>
      </c>
      <c r="F149" s="214">
        <f t="shared" si="1055"/>
        <v>0</v>
      </c>
      <c r="G149" s="214">
        <f t="shared" si="1055"/>
        <v>19</v>
      </c>
      <c r="H149" s="214">
        <f t="shared" si="1055"/>
        <v>0</v>
      </c>
      <c r="I149" s="214">
        <f t="shared" si="1055"/>
        <v>0</v>
      </c>
      <c r="J149" s="214">
        <f t="shared" si="1055"/>
        <v>0</v>
      </c>
      <c r="K149" s="214">
        <f t="shared" si="1055"/>
        <v>0</v>
      </c>
      <c r="L149" s="214">
        <f t="shared" si="1055"/>
        <v>0</v>
      </c>
      <c r="M149" s="214">
        <f t="shared" si="1055"/>
        <v>0</v>
      </c>
      <c r="N149" s="214">
        <f t="shared" si="1055"/>
        <v>0</v>
      </c>
      <c r="O149" s="214">
        <f t="shared" si="1055"/>
        <v>0</v>
      </c>
      <c r="P149" s="214">
        <f t="shared" si="1055"/>
        <v>0</v>
      </c>
      <c r="Q149" s="214">
        <f t="shared" si="1055"/>
        <v>0</v>
      </c>
      <c r="R149" s="283"/>
      <c r="S149" s="214">
        <f>SUM(S147:S148)</f>
        <v>87.5</v>
      </c>
      <c r="T149" s="214">
        <f>SUM(T147:T148)</f>
        <v>0</v>
      </c>
      <c r="U149" s="284">
        <f t="shared" ref="U149:V149" si="1056">SUM(U147:U148)</f>
        <v>22</v>
      </c>
      <c r="V149" s="285">
        <f t="shared" si="1056"/>
        <v>0</v>
      </c>
      <c r="W149" s="285">
        <f t="shared" ref="W149" si="1057">SUM(W147:W148)</f>
        <v>0</v>
      </c>
      <c r="X149" s="285">
        <f t="shared" ref="X149" si="1058">SUM(X147:X148)</f>
        <v>0</v>
      </c>
      <c r="Y149" s="285">
        <f t="shared" ref="Y149" si="1059">SUM(Y147:Y148)</f>
        <v>0</v>
      </c>
      <c r="Z149" s="285">
        <f t="shared" ref="Z149" si="1060">SUM(Z147:Z148)</f>
        <v>0</v>
      </c>
      <c r="AA149" s="285">
        <f t="shared" ref="AA149" si="1061">SUM(AA147:AA148)</f>
        <v>0</v>
      </c>
      <c r="AB149" s="285">
        <f t="shared" ref="AB149" si="1062">SUM(AB147:AB148)</f>
        <v>0</v>
      </c>
      <c r="AC149" s="285">
        <f t="shared" ref="AC149" si="1063">SUM(AC147:AC148)</f>
        <v>0</v>
      </c>
      <c r="AD149" s="285">
        <f t="shared" ref="AD149" si="1064">SUM(AD147:AD148)</f>
        <v>0</v>
      </c>
      <c r="AE149" s="285">
        <f t="shared" ref="AE149" si="1065">SUM(AE147:AE148)</f>
        <v>0</v>
      </c>
      <c r="AF149" s="285">
        <f t="shared" ref="AF149" si="1066">SUM(AF147:AF148)</f>
        <v>0</v>
      </c>
      <c r="AG149" s="285">
        <f t="shared" ref="AG149" si="1067">SUM(AG147:AG148)</f>
        <v>0</v>
      </c>
      <c r="AH149" s="285">
        <f t="shared" ref="AH149" si="1068">SUM(AH147:AH148)</f>
        <v>0</v>
      </c>
      <c r="AI149" s="285">
        <f t="shared" ref="AI149" si="1069">SUM(AI147:AI148)</f>
        <v>0</v>
      </c>
      <c r="AJ149" s="285">
        <f t="shared" ref="AJ149" si="1070">SUM(AJ147:AJ148)</f>
        <v>0</v>
      </c>
      <c r="AK149" s="285">
        <f t="shared" ref="AK149" si="1071">SUM(AK147:AK148)</f>
        <v>0</v>
      </c>
      <c r="AL149" s="285">
        <f t="shared" ref="AL149" si="1072">SUM(AL147:AL148)</f>
        <v>0</v>
      </c>
      <c r="AM149" s="285">
        <f t="shared" ref="AM149" si="1073">SUM(AM147:AM148)</f>
        <v>0</v>
      </c>
      <c r="AN149" s="285">
        <f t="shared" ref="AN149" si="1074">SUM(AN147:AN148)</f>
        <v>0</v>
      </c>
      <c r="AO149" s="285">
        <f t="shared" ref="AO149" si="1075">SUM(AO147:AO148)</f>
        <v>0</v>
      </c>
      <c r="AP149" s="285">
        <f t="shared" ref="AP149" si="1076">SUM(AP147:AP148)</f>
        <v>0</v>
      </c>
      <c r="AQ149" s="301"/>
      <c r="AR149" s="302"/>
    </row>
    <row r="150" spans="1:44">
      <c r="A150" s="304" t="s">
        <v>225</v>
      </c>
      <c r="B150" s="273"/>
      <c r="C150" s="273"/>
      <c r="D150" s="209"/>
      <c r="E150" s="209"/>
      <c r="F150" s="209"/>
      <c r="G150" s="231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78">
        <f>SUM(LARGE(D152:Q152,{1,2,3,4,5,6,7}))</f>
        <v>0</v>
      </c>
      <c r="S150" s="209">
        <v>12</v>
      </c>
      <c r="T150" s="209"/>
      <c r="U150" s="279">
        <v>12</v>
      </c>
      <c r="V150" s="280" t="s">
        <v>51</v>
      </c>
      <c r="W150" s="281" t="s">
        <v>51</v>
      </c>
      <c r="X150" s="281" t="s">
        <v>51</v>
      </c>
      <c r="Y150" s="289" t="s">
        <v>51</v>
      </c>
      <c r="Z150" s="281" t="s">
        <v>51</v>
      </c>
      <c r="AA150" s="281" t="s">
        <v>51</v>
      </c>
      <c r="AB150" s="281" t="s">
        <v>51</v>
      </c>
      <c r="AC150" s="281" t="s">
        <v>51</v>
      </c>
      <c r="AD150" s="281" t="s">
        <v>51</v>
      </c>
      <c r="AE150" s="281" t="s">
        <v>51</v>
      </c>
      <c r="AF150" s="281" t="s">
        <v>51</v>
      </c>
      <c r="AG150" s="281" t="s">
        <v>51</v>
      </c>
      <c r="AH150" s="281" t="s">
        <v>51</v>
      </c>
      <c r="AI150" s="281" t="s">
        <v>51</v>
      </c>
      <c r="AJ150" s="281" t="s">
        <v>51</v>
      </c>
      <c r="AK150" s="281" t="s">
        <v>51</v>
      </c>
      <c r="AL150" s="281" t="s">
        <v>51</v>
      </c>
      <c r="AM150" s="289" t="s">
        <v>51</v>
      </c>
      <c r="AN150" s="289" t="s">
        <v>51</v>
      </c>
      <c r="AO150" s="281" t="s">
        <v>51</v>
      </c>
      <c r="AP150" s="281" t="s">
        <v>51</v>
      </c>
      <c r="AQ150" s="298">
        <f>SUM(V152:AP152)</f>
        <v>0</v>
      </c>
      <c r="AR150" s="299">
        <f>SUM(AQ150,S152:U152,R150,B150:C152)</f>
        <v>29</v>
      </c>
    </row>
    <row r="151" spans="1:44">
      <c r="A151" s="305"/>
      <c r="B151" s="274"/>
      <c r="C151" s="274"/>
      <c r="D151" s="221"/>
      <c r="E151" s="221"/>
      <c r="F151" s="221"/>
      <c r="G151" s="209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82"/>
      <c r="S151" s="209">
        <v>0</v>
      </c>
      <c r="T151" s="209"/>
      <c r="U151" s="279">
        <v>5</v>
      </c>
      <c r="V151" s="280" t="s">
        <v>51</v>
      </c>
      <c r="W151" s="281" t="s">
        <v>51</v>
      </c>
      <c r="X151" s="281" t="s">
        <v>51</v>
      </c>
      <c r="Y151" s="289" t="s">
        <v>51</v>
      </c>
      <c r="Z151" s="281" t="s">
        <v>51</v>
      </c>
      <c r="AA151" s="281" t="s">
        <v>51</v>
      </c>
      <c r="AB151" s="281" t="s">
        <v>51</v>
      </c>
      <c r="AC151" s="281" t="s">
        <v>51</v>
      </c>
      <c r="AD151" s="281" t="s">
        <v>51</v>
      </c>
      <c r="AE151" s="281" t="s">
        <v>51</v>
      </c>
      <c r="AF151" s="281" t="s">
        <v>51</v>
      </c>
      <c r="AG151" s="281" t="s">
        <v>51</v>
      </c>
      <c r="AH151" s="281" t="s">
        <v>51</v>
      </c>
      <c r="AI151" s="281" t="s">
        <v>51</v>
      </c>
      <c r="AJ151" s="281" t="s">
        <v>51</v>
      </c>
      <c r="AK151" s="281" t="s">
        <v>51</v>
      </c>
      <c r="AL151" s="281" t="s">
        <v>51</v>
      </c>
      <c r="AM151" s="289" t="s">
        <v>51</v>
      </c>
      <c r="AN151" s="289" t="s">
        <v>51</v>
      </c>
      <c r="AO151" s="281" t="s">
        <v>51</v>
      </c>
      <c r="AP151" s="281" t="s">
        <v>51</v>
      </c>
      <c r="AQ151" s="298"/>
      <c r="AR151" s="300"/>
    </row>
    <row r="152" spans="1:44">
      <c r="A152" s="306"/>
      <c r="B152" s="275"/>
      <c r="C152" s="275"/>
      <c r="D152" s="214">
        <f t="shared" ref="D152:Q152" si="1077">SUM(D150:D151)</f>
        <v>0</v>
      </c>
      <c r="E152" s="214">
        <f t="shared" si="1077"/>
        <v>0</v>
      </c>
      <c r="F152" s="214">
        <f t="shared" si="1077"/>
        <v>0</v>
      </c>
      <c r="G152" s="214">
        <f t="shared" si="1077"/>
        <v>0</v>
      </c>
      <c r="H152" s="214">
        <f t="shared" si="1077"/>
        <v>0</v>
      </c>
      <c r="I152" s="214">
        <f t="shared" si="1077"/>
        <v>0</v>
      </c>
      <c r="J152" s="214">
        <f t="shared" si="1077"/>
        <v>0</v>
      </c>
      <c r="K152" s="214">
        <f t="shared" si="1077"/>
        <v>0</v>
      </c>
      <c r="L152" s="214">
        <f t="shared" si="1077"/>
        <v>0</v>
      </c>
      <c r="M152" s="214">
        <f t="shared" si="1077"/>
        <v>0</v>
      </c>
      <c r="N152" s="214">
        <f t="shared" si="1077"/>
        <v>0</v>
      </c>
      <c r="O152" s="214">
        <f t="shared" si="1077"/>
        <v>0</v>
      </c>
      <c r="P152" s="214">
        <f t="shared" si="1077"/>
        <v>0</v>
      </c>
      <c r="Q152" s="214">
        <f t="shared" si="1077"/>
        <v>0</v>
      </c>
      <c r="R152" s="283"/>
      <c r="S152" s="214">
        <f>SUM(S150:S151)</f>
        <v>12</v>
      </c>
      <c r="T152" s="214">
        <f>SUM(T150:T151)</f>
        <v>0</v>
      </c>
      <c r="U152" s="284">
        <f t="shared" ref="U152:V152" si="1078">SUM(U150:U151)</f>
        <v>17</v>
      </c>
      <c r="V152" s="285">
        <f t="shared" si="1078"/>
        <v>0</v>
      </c>
      <c r="W152" s="285">
        <f t="shared" ref="W152" si="1079">SUM(W150:W151)</f>
        <v>0</v>
      </c>
      <c r="X152" s="285">
        <f t="shared" ref="X152" si="1080">SUM(X150:X151)</f>
        <v>0</v>
      </c>
      <c r="Y152" s="285">
        <f t="shared" ref="Y152" si="1081">SUM(Y150:Y151)</f>
        <v>0</v>
      </c>
      <c r="Z152" s="285">
        <f t="shared" ref="Z152" si="1082">SUM(Z150:Z151)</f>
        <v>0</v>
      </c>
      <c r="AA152" s="285">
        <f t="shared" ref="AA152" si="1083">SUM(AA150:AA151)</f>
        <v>0</v>
      </c>
      <c r="AB152" s="285">
        <f t="shared" ref="AB152" si="1084">SUM(AB150:AB151)</f>
        <v>0</v>
      </c>
      <c r="AC152" s="285">
        <f t="shared" ref="AC152" si="1085">SUM(AC150:AC151)</f>
        <v>0</v>
      </c>
      <c r="AD152" s="285">
        <f t="shared" ref="AD152" si="1086">SUM(AD150:AD151)</f>
        <v>0</v>
      </c>
      <c r="AE152" s="285">
        <f t="shared" ref="AE152" si="1087">SUM(AE150:AE151)</f>
        <v>0</v>
      </c>
      <c r="AF152" s="285">
        <f t="shared" ref="AF152" si="1088">SUM(AF150:AF151)</f>
        <v>0</v>
      </c>
      <c r="AG152" s="285">
        <f t="shared" ref="AG152" si="1089">SUM(AG150:AG151)</f>
        <v>0</v>
      </c>
      <c r="AH152" s="285">
        <f t="shared" ref="AH152" si="1090">SUM(AH150:AH151)</f>
        <v>0</v>
      </c>
      <c r="AI152" s="285">
        <f t="shared" ref="AI152" si="1091">SUM(AI150:AI151)</f>
        <v>0</v>
      </c>
      <c r="AJ152" s="285">
        <f t="shared" ref="AJ152" si="1092">SUM(AJ150:AJ151)</f>
        <v>0</v>
      </c>
      <c r="AK152" s="285">
        <f t="shared" ref="AK152" si="1093">SUM(AK150:AK151)</f>
        <v>0</v>
      </c>
      <c r="AL152" s="285">
        <f t="shared" ref="AL152" si="1094">SUM(AL150:AL151)</f>
        <v>0</v>
      </c>
      <c r="AM152" s="285">
        <f t="shared" ref="AM152" si="1095">SUM(AM150:AM151)</f>
        <v>0</v>
      </c>
      <c r="AN152" s="285">
        <f t="shared" ref="AN152" si="1096">SUM(AN150:AN151)</f>
        <v>0</v>
      </c>
      <c r="AO152" s="285">
        <f t="shared" ref="AO152" si="1097">SUM(AO150:AO151)</f>
        <v>0</v>
      </c>
      <c r="AP152" s="285">
        <f t="shared" ref="AP152" si="1098">SUM(AP150:AP151)</f>
        <v>0</v>
      </c>
      <c r="AQ152" s="301"/>
      <c r="AR152" s="302"/>
    </row>
    <row r="153" spans="1:44">
      <c r="A153" s="307" t="s">
        <v>226</v>
      </c>
      <c r="B153" s="273"/>
      <c r="C153" s="273"/>
      <c r="D153" s="209"/>
      <c r="E153" s="209"/>
      <c r="F153" s="209"/>
      <c r="G153" s="231">
        <v>12</v>
      </c>
      <c r="H153" s="209"/>
      <c r="I153" s="209"/>
      <c r="J153" s="209">
        <v>12</v>
      </c>
      <c r="K153" s="209"/>
      <c r="L153" s="209"/>
      <c r="M153" s="209"/>
      <c r="N153" s="209"/>
      <c r="O153" s="209"/>
      <c r="P153" s="209"/>
      <c r="Q153" s="209"/>
      <c r="R153" s="278">
        <f>SUM(LARGE(D155:Q155,{1,2,3,4,5,6,7}))</f>
        <v>56.5</v>
      </c>
      <c r="S153" s="209">
        <v>24</v>
      </c>
      <c r="T153" s="209">
        <v>12</v>
      </c>
      <c r="U153" s="279">
        <v>12</v>
      </c>
      <c r="V153" s="280" t="s">
        <v>51</v>
      </c>
      <c r="W153" s="281" t="s">
        <v>51</v>
      </c>
      <c r="X153" s="281" t="s">
        <v>51</v>
      </c>
      <c r="Y153" s="289" t="s">
        <v>51</v>
      </c>
      <c r="Z153" s="281" t="s">
        <v>51</v>
      </c>
      <c r="AA153" s="281" t="s">
        <v>51</v>
      </c>
      <c r="AB153" s="281" t="s">
        <v>51</v>
      </c>
      <c r="AC153" s="281" t="s">
        <v>51</v>
      </c>
      <c r="AD153" s="281" t="s">
        <v>51</v>
      </c>
      <c r="AE153" s="281" t="s">
        <v>51</v>
      </c>
      <c r="AF153" s="281" t="s">
        <v>51</v>
      </c>
      <c r="AG153" s="281" t="s">
        <v>51</v>
      </c>
      <c r="AH153" s="281" t="s">
        <v>51</v>
      </c>
      <c r="AI153" s="281" t="s">
        <v>51</v>
      </c>
      <c r="AJ153" s="281">
        <v>20</v>
      </c>
      <c r="AK153" s="281" t="s">
        <v>51</v>
      </c>
      <c r="AL153" s="281" t="s">
        <v>51</v>
      </c>
      <c r="AM153" s="289" t="s">
        <v>51</v>
      </c>
      <c r="AN153" s="289" t="s">
        <v>51</v>
      </c>
      <c r="AO153" s="281" t="s">
        <v>51</v>
      </c>
      <c r="AP153" s="281" t="s">
        <v>51</v>
      </c>
      <c r="AQ153" s="298">
        <f>SUM(V155:AP155)</f>
        <v>52</v>
      </c>
      <c r="AR153" s="299">
        <f>SUM(AQ153,S155:U155,R153,B153:C155)</f>
        <v>297.5</v>
      </c>
    </row>
    <row r="154" spans="1:44">
      <c r="A154" s="305"/>
      <c r="B154" s="274"/>
      <c r="C154" s="274"/>
      <c r="D154" s="221"/>
      <c r="E154" s="221"/>
      <c r="F154" s="221"/>
      <c r="G154" s="209">
        <v>21.5</v>
      </c>
      <c r="H154" s="221"/>
      <c r="I154" s="221"/>
      <c r="J154" s="221">
        <v>11</v>
      </c>
      <c r="K154" s="221"/>
      <c r="L154" s="221"/>
      <c r="M154" s="221"/>
      <c r="N154" s="221"/>
      <c r="O154" s="221"/>
      <c r="P154" s="221"/>
      <c r="Q154" s="221"/>
      <c r="R154" s="282"/>
      <c r="S154" s="209">
        <f>80+36</f>
        <v>116</v>
      </c>
      <c r="T154" s="209">
        <v>10</v>
      </c>
      <c r="U154" s="279">
        <v>15</v>
      </c>
      <c r="V154" s="280" t="s">
        <v>51</v>
      </c>
      <c r="W154" s="281" t="s">
        <v>51</v>
      </c>
      <c r="X154" s="281" t="s">
        <v>51</v>
      </c>
      <c r="Y154" s="289" t="s">
        <v>51</v>
      </c>
      <c r="Z154" s="281" t="s">
        <v>51</v>
      </c>
      <c r="AA154" s="281" t="s">
        <v>51</v>
      </c>
      <c r="AB154" s="281" t="s">
        <v>51</v>
      </c>
      <c r="AC154" s="281" t="s">
        <v>51</v>
      </c>
      <c r="AD154" s="281" t="s">
        <v>51</v>
      </c>
      <c r="AE154" s="281" t="s">
        <v>51</v>
      </c>
      <c r="AF154" s="281" t="s">
        <v>51</v>
      </c>
      <c r="AG154" s="281" t="s">
        <v>51</v>
      </c>
      <c r="AH154" s="281" t="s">
        <v>51</v>
      </c>
      <c r="AI154" s="281" t="s">
        <v>51</v>
      </c>
      <c r="AJ154" s="281">
        <v>32</v>
      </c>
      <c r="AK154" s="281" t="s">
        <v>51</v>
      </c>
      <c r="AL154" s="281" t="s">
        <v>51</v>
      </c>
      <c r="AM154" s="289" t="s">
        <v>51</v>
      </c>
      <c r="AN154" s="289" t="s">
        <v>51</v>
      </c>
      <c r="AO154" s="281" t="s">
        <v>51</v>
      </c>
      <c r="AP154" s="281" t="s">
        <v>51</v>
      </c>
      <c r="AQ154" s="298"/>
      <c r="AR154" s="300"/>
    </row>
    <row r="155" spans="1:44">
      <c r="A155" s="306"/>
      <c r="B155" s="275"/>
      <c r="C155" s="275"/>
      <c r="D155" s="214">
        <f t="shared" ref="D155:Q155" si="1099">SUM(D153:D154)</f>
        <v>0</v>
      </c>
      <c r="E155" s="214">
        <f t="shared" si="1099"/>
        <v>0</v>
      </c>
      <c r="F155" s="214">
        <f t="shared" si="1099"/>
        <v>0</v>
      </c>
      <c r="G155" s="214">
        <f t="shared" si="1099"/>
        <v>33.5</v>
      </c>
      <c r="H155" s="214">
        <f t="shared" si="1099"/>
        <v>0</v>
      </c>
      <c r="I155" s="214">
        <f t="shared" si="1099"/>
        <v>0</v>
      </c>
      <c r="J155" s="214">
        <f t="shared" si="1099"/>
        <v>23</v>
      </c>
      <c r="K155" s="214">
        <f t="shared" si="1099"/>
        <v>0</v>
      </c>
      <c r="L155" s="214">
        <f t="shared" si="1099"/>
        <v>0</v>
      </c>
      <c r="M155" s="214">
        <f t="shared" si="1099"/>
        <v>0</v>
      </c>
      <c r="N155" s="214">
        <f t="shared" si="1099"/>
        <v>0</v>
      </c>
      <c r="O155" s="214">
        <f t="shared" si="1099"/>
        <v>0</v>
      </c>
      <c r="P155" s="214">
        <f t="shared" si="1099"/>
        <v>0</v>
      </c>
      <c r="Q155" s="214">
        <f t="shared" si="1099"/>
        <v>0</v>
      </c>
      <c r="R155" s="283"/>
      <c r="S155" s="214">
        <f>SUM(S153:S154)</f>
        <v>140</v>
      </c>
      <c r="T155" s="214">
        <f>SUM(T153:T154)</f>
        <v>22</v>
      </c>
      <c r="U155" s="284">
        <f t="shared" ref="U155:V155" si="1100">SUM(U153:U154)</f>
        <v>27</v>
      </c>
      <c r="V155" s="285">
        <f t="shared" si="1100"/>
        <v>0</v>
      </c>
      <c r="W155" s="285">
        <f t="shared" ref="W155" si="1101">SUM(W153:W154)</f>
        <v>0</v>
      </c>
      <c r="X155" s="285">
        <f t="shared" ref="X155" si="1102">SUM(X153:X154)</f>
        <v>0</v>
      </c>
      <c r="Y155" s="285">
        <f t="shared" ref="Y155" si="1103">SUM(Y153:Y154)</f>
        <v>0</v>
      </c>
      <c r="Z155" s="285">
        <f t="shared" ref="Z155" si="1104">SUM(Z153:Z154)</f>
        <v>0</v>
      </c>
      <c r="AA155" s="285">
        <f t="shared" ref="AA155" si="1105">SUM(AA153:AA154)</f>
        <v>0</v>
      </c>
      <c r="AB155" s="285">
        <f t="shared" ref="AB155" si="1106">SUM(AB153:AB154)</f>
        <v>0</v>
      </c>
      <c r="AC155" s="285">
        <f t="shared" ref="AC155" si="1107">SUM(AC153:AC154)</f>
        <v>0</v>
      </c>
      <c r="AD155" s="285">
        <f t="shared" ref="AD155" si="1108">SUM(AD153:AD154)</f>
        <v>0</v>
      </c>
      <c r="AE155" s="285">
        <f t="shared" ref="AE155" si="1109">SUM(AE153:AE154)</f>
        <v>0</v>
      </c>
      <c r="AF155" s="285">
        <f t="shared" ref="AF155" si="1110">SUM(AF153:AF154)</f>
        <v>0</v>
      </c>
      <c r="AG155" s="285">
        <f t="shared" ref="AG155" si="1111">SUM(AG153:AG154)</f>
        <v>0</v>
      </c>
      <c r="AH155" s="285">
        <f t="shared" ref="AH155" si="1112">SUM(AH153:AH154)</f>
        <v>0</v>
      </c>
      <c r="AI155" s="285">
        <f t="shared" ref="AI155" si="1113">SUM(AI153:AI154)</f>
        <v>0</v>
      </c>
      <c r="AJ155" s="285">
        <f t="shared" ref="AJ155" si="1114">SUM(AJ153:AJ154)</f>
        <v>52</v>
      </c>
      <c r="AK155" s="285">
        <f t="shared" ref="AK155" si="1115">SUM(AK153:AK154)</f>
        <v>0</v>
      </c>
      <c r="AL155" s="285">
        <f t="shared" ref="AL155" si="1116">SUM(AL153:AL154)</f>
        <v>0</v>
      </c>
      <c r="AM155" s="285">
        <f t="shared" ref="AM155" si="1117">SUM(AM153:AM154)</f>
        <v>0</v>
      </c>
      <c r="AN155" s="285">
        <f t="shared" ref="AN155" si="1118">SUM(AN153:AN154)</f>
        <v>0</v>
      </c>
      <c r="AO155" s="285">
        <f t="shared" ref="AO155" si="1119">SUM(AO153:AO154)</f>
        <v>0</v>
      </c>
      <c r="AP155" s="285">
        <f t="shared" ref="AP155" si="1120">SUM(AP153:AP154)</f>
        <v>0</v>
      </c>
      <c r="AQ155" s="301"/>
      <c r="AR155" s="302"/>
    </row>
    <row r="156" spans="1:44">
      <c r="A156" s="307" t="s">
        <v>227</v>
      </c>
      <c r="B156" s="273"/>
      <c r="C156" s="273"/>
      <c r="D156" s="209">
        <v>12</v>
      </c>
      <c r="E156" s="209">
        <v>6</v>
      </c>
      <c r="F156" s="209">
        <v>12</v>
      </c>
      <c r="G156" s="231">
        <v>12</v>
      </c>
      <c r="H156" s="209">
        <v>0</v>
      </c>
      <c r="I156" s="209"/>
      <c r="J156" s="209"/>
      <c r="K156" s="209"/>
      <c r="L156" s="209"/>
      <c r="M156" s="209"/>
      <c r="N156" s="209">
        <v>12</v>
      </c>
      <c r="O156" s="209"/>
      <c r="P156" s="209"/>
      <c r="Q156" s="209">
        <v>12</v>
      </c>
      <c r="R156" s="278">
        <f>SUM(LARGE(D158:Q158,{1,2,3,4,5,6,7}))</f>
        <v>156</v>
      </c>
      <c r="S156" s="209">
        <v>24</v>
      </c>
      <c r="T156" s="209">
        <v>12</v>
      </c>
      <c r="U156" s="279">
        <v>12</v>
      </c>
      <c r="V156" s="280">
        <v>22</v>
      </c>
      <c r="W156" s="281" t="s">
        <v>51</v>
      </c>
      <c r="X156" s="281" t="s">
        <v>51</v>
      </c>
      <c r="Y156" s="289">
        <v>20</v>
      </c>
      <c r="Z156" s="281" t="s">
        <v>51</v>
      </c>
      <c r="AA156" s="281">
        <v>5</v>
      </c>
      <c r="AB156" s="281" t="s">
        <v>51</v>
      </c>
      <c r="AC156" s="281" t="s">
        <v>51</v>
      </c>
      <c r="AD156" s="281" t="s">
        <v>51</v>
      </c>
      <c r="AE156" s="281" t="s">
        <v>51</v>
      </c>
      <c r="AF156" s="281" t="s">
        <v>51</v>
      </c>
      <c r="AG156" s="281" t="s">
        <v>51</v>
      </c>
      <c r="AH156" s="281" t="s">
        <v>51</v>
      </c>
      <c r="AI156" s="281" t="s">
        <v>51</v>
      </c>
      <c r="AJ156" s="281">
        <v>12</v>
      </c>
      <c r="AK156" s="281">
        <v>62</v>
      </c>
      <c r="AL156" s="281" t="s">
        <v>51</v>
      </c>
      <c r="AM156" s="289" t="s">
        <v>51</v>
      </c>
      <c r="AN156" s="289" t="s">
        <v>51</v>
      </c>
      <c r="AO156" s="281" t="s">
        <v>51</v>
      </c>
      <c r="AP156" s="281" t="s">
        <v>51</v>
      </c>
      <c r="AQ156" s="298">
        <f>SUM(V158:AP158)</f>
        <v>217</v>
      </c>
      <c r="AR156" s="299">
        <f>SUM(AQ156,S158:U158,R156,B156:C158)</f>
        <v>678.5</v>
      </c>
    </row>
    <row r="157" spans="1:44">
      <c r="A157" s="305"/>
      <c r="B157" s="274"/>
      <c r="C157" s="274"/>
      <c r="D157" s="221">
        <v>12</v>
      </c>
      <c r="E157" s="221">
        <v>3</v>
      </c>
      <c r="F157" s="221">
        <v>10</v>
      </c>
      <c r="G157" s="209">
        <v>32</v>
      </c>
      <c r="H157" s="221"/>
      <c r="I157" s="221"/>
      <c r="J157" s="221"/>
      <c r="K157" s="221"/>
      <c r="L157" s="221"/>
      <c r="M157" s="221"/>
      <c r="N157" s="221">
        <v>30</v>
      </c>
      <c r="O157" s="221"/>
      <c r="P157" s="221"/>
      <c r="Q157" s="221">
        <v>3</v>
      </c>
      <c r="R157" s="282"/>
      <c r="S157" s="209">
        <f>215+32.5</f>
        <v>247.5</v>
      </c>
      <c r="T157" s="209">
        <v>5</v>
      </c>
      <c r="U157" s="279">
        <v>5</v>
      </c>
      <c r="V157" s="280">
        <v>16</v>
      </c>
      <c r="W157" s="281" t="s">
        <v>51</v>
      </c>
      <c r="X157" s="281" t="s">
        <v>51</v>
      </c>
      <c r="Y157" s="289">
        <v>16</v>
      </c>
      <c r="Z157" s="281" t="s">
        <v>51</v>
      </c>
      <c r="AA157" s="281">
        <v>16</v>
      </c>
      <c r="AB157" s="281" t="s">
        <v>51</v>
      </c>
      <c r="AC157" s="281" t="s">
        <v>51</v>
      </c>
      <c r="AD157" s="281" t="s">
        <v>51</v>
      </c>
      <c r="AE157" s="281" t="s">
        <v>51</v>
      </c>
      <c r="AF157" s="281" t="s">
        <v>51</v>
      </c>
      <c r="AG157" s="281" t="s">
        <v>51</v>
      </c>
      <c r="AH157" s="281" t="s">
        <v>51</v>
      </c>
      <c r="AI157" s="281" t="s">
        <v>51</v>
      </c>
      <c r="AJ157" s="281">
        <v>16</v>
      </c>
      <c r="AK157" s="281">
        <v>32</v>
      </c>
      <c r="AL157" s="281" t="s">
        <v>51</v>
      </c>
      <c r="AM157" s="289" t="s">
        <v>51</v>
      </c>
      <c r="AN157" s="289" t="s">
        <v>51</v>
      </c>
      <c r="AO157" s="281" t="s">
        <v>51</v>
      </c>
      <c r="AP157" s="281" t="s">
        <v>51</v>
      </c>
      <c r="AQ157" s="298"/>
      <c r="AR157" s="300"/>
    </row>
    <row r="158" spans="1:44">
      <c r="A158" s="306"/>
      <c r="B158" s="275"/>
      <c r="C158" s="275"/>
      <c r="D158" s="214">
        <f t="shared" ref="D158:Q158" si="1121">SUM(D156:D157)</f>
        <v>24</v>
      </c>
      <c r="E158" s="214">
        <f t="shared" si="1121"/>
        <v>9</v>
      </c>
      <c r="F158" s="214">
        <f t="shared" si="1121"/>
        <v>22</v>
      </c>
      <c r="G158" s="214">
        <f t="shared" si="1121"/>
        <v>44</v>
      </c>
      <c r="H158" s="214">
        <f t="shared" si="1121"/>
        <v>0</v>
      </c>
      <c r="I158" s="214">
        <f t="shared" si="1121"/>
        <v>0</v>
      </c>
      <c r="J158" s="214">
        <f t="shared" si="1121"/>
        <v>0</v>
      </c>
      <c r="K158" s="214">
        <f t="shared" si="1121"/>
        <v>0</v>
      </c>
      <c r="L158" s="214">
        <f t="shared" si="1121"/>
        <v>0</v>
      </c>
      <c r="M158" s="214">
        <f t="shared" si="1121"/>
        <v>0</v>
      </c>
      <c r="N158" s="214">
        <f t="shared" si="1121"/>
        <v>42</v>
      </c>
      <c r="O158" s="214">
        <f t="shared" si="1121"/>
        <v>0</v>
      </c>
      <c r="P158" s="214">
        <f t="shared" si="1121"/>
        <v>0</v>
      </c>
      <c r="Q158" s="214">
        <f t="shared" si="1121"/>
        <v>15</v>
      </c>
      <c r="R158" s="283"/>
      <c r="S158" s="214">
        <f>SUM(S156:S157)</f>
        <v>271.5</v>
      </c>
      <c r="T158" s="214">
        <f>SUM(T156:T157)</f>
        <v>17</v>
      </c>
      <c r="U158" s="284">
        <f t="shared" ref="U158:V158" si="1122">SUM(U156:U157)</f>
        <v>17</v>
      </c>
      <c r="V158" s="285">
        <f t="shared" si="1122"/>
        <v>38</v>
      </c>
      <c r="W158" s="285">
        <f t="shared" ref="W158" si="1123">SUM(W156:W157)</f>
        <v>0</v>
      </c>
      <c r="X158" s="285">
        <f t="shared" ref="X158" si="1124">SUM(X156:X157)</f>
        <v>0</v>
      </c>
      <c r="Y158" s="285">
        <f t="shared" ref="Y158" si="1125">SUM(Y156:Y157)</f>
        <v>36</v>
      </c>
      <c r="Z158" s="285">
        <f t="shared" ref="Z158" si="1126">SUM(Z156:Z157)</f>
        <v>0</v>
      </c>
      <c r="AA158" s="285">
        <f t="shared" ref="AA158" si="1127">SUM(AA156:AA157)</f>
        <v>21</v>
      </c>
      <c r="AB158" s="285">
        <f t="shared" ref="AB158" si="1128">SUM(AB156:AB157)</f>
        <v>0</v>
      </c>
      <c r="AC158" s="285">
        <f t="shared" ref="AC158" si="1129">SUM(AC156:AC157)</f>
        <v>0</v>
      </c>
      <c r="AD158" s="285">
        <f t="shared" ref="AD158" si="1130">SUM(AD156:AD157)</f>
        <v>0</v>
      </c>
      <c r="AE158" s="285">
        <f t="shared" ref="AE158" si="1131">SUM(AE156:AE157)</f>
        <v>0</v>
      </c>
      <c r="AF158" s="285">
        <f t="shared" ref="AF158" si="1132">SUM(AF156:AF157)</f>
        <v>0</v>
      </c>
      <c r="AG158" s="285">
        <f t="shared" ref="AG158" si="1133">SUM(AG156:AG157)</f>
        <v>0</v>
      </c>
      <c r="AH158" s="285">
        <f t="shared" ref="AH158" si="1134">SUM(AH156:AH157)</f>
        <v>0</v>
      </c>
      <c r="AI158" s="285">
        <f t="shared" ref="AI158" si="1135">SUM(AI156:AI157)</f>
        <v>0</v>
      </c>
      <c r="AJ158" s="285">
        <f t="shared" ref="AJ158" si="1136">SUM(AJ156:AJ157)</f>
        <v>28</v>
      </c>
      <c r="AK158" s="285">
        <f t="shared" ref="AK158" si="1137">SUM(AK156:AK157)</f>
        <v>94</v>
      </c>
      <c r="AL158" s="285">
        <f t="shared" ref="AL158" si="1138">SUM(AL156:AL157)</f>
        <v>0</v>
      </c>
      <c r="AM158" s="285">
        <f t="shared" ref="AM158" si="1139">SUM(AM156:AM157)</f>
        <v>0</v>
      </c>
      <c r="AN158" s="285">
        <f t="shared" ref="AN158" si="1140">SUM(AN156:AN157)</f>
        <v>0</v>
      </c>
      <c r="AO158" s="285">
        <f t="shared" ref="AO158" si="1141">SUM(AO156:AO157)</f>
        <v>0</v>
      </c>
      <c r="AP158" s="285">
        <f t="shared" ref="AP158" si="1142">SUM(AP156:AP157)</f>
        <v>0</v>
      </c>
      <c r="AQ158" s="301"/>
      <c r="AR158" s="302"/>
    </row>
    <row r="159" spans="1:44">
      <c r="A159" s="308" t="s">
        <v>145</v>
      </c>
      <c r="B159" s="273"/>
      <c r="C159" s="273"/>
      <c r="D159" s="209">
        <v>12</v>
      </c>
      <c r="E159" s="209"/>
      <c r="F159" s="209"/>
      <c r="G159" s="231">
        <v>12</v>
      </c>
      <c r="H159" s="209"/>
      <c r="I159" s="209"/>
      <c r="J159" s="209"/>
      <c r="K159" s="209"/>
      <c r="L159" s="209"/>
      <c r="M159" s="209"/>
      <c r="N159" s="209"/>
      <c r="O159" s="209"/>
      <c r="P159" s="209">
        <v>6</v>
      </c>
      <c r="Q159" s="209"/>
      <c r="R159" s="278">
        <f>SUM(LARGE(D161:Q161,{1,2,3,4,5,6,7}))</f>
        <v>41</v>
      </c>
      <c r="S159" s="209">
        <v>24</v>
      </c>
      <c r="T159" s="209">
        <v>12</v>
      </c>
      <c r="U159" s="279">
        <v>12</v>
      </c>
      <c r="V159" s="280" t="s">
        <v>51</v>
      </c>
      <c r="W159" s="281" t="s">
        <v>51</v>
      </c>
      <c r="X159" s="281">
        <v>0</v>
      </c>
      <c r="Y159" s="289" t="s">
        <v>51</v>
      </c>
      <c r="Z159" s="281" t="s">
        <v>51</v>
      </c>
      <c r="AA159" s="281" t="s">
        <v>51</v>
      </c>
      <c r="AB159" s="281" t="s">
        <v>51</v>
      </c>
      <c r="AC159" s="281" t="s">
        <v>51</v>
      </c>
      <c r="AD159" s="281" t="s">
        <v>51</v>
      </c>
      <c r="AE159" s="281">
        <v>45</v>
      </c>
      <c r="AF159" s="281" t="s">
        <v>51</v>
      </c>
      <c r="AG159" s="281" t="s">
        <v>51</v>
      </c>
      <c r="AH159" s="281" t="s">
        <v>51</v>
      </c>
      <c r="AI159" s="281" t="s">
        <v>51</v>
      </c>
      <c r="AJ159" s="281" t="s">
        <v>51</v>
      </c>
      <c r="AK159" s="281" t="s">
        <v>51</v>
      </c>
      <c r="AL159" s="281" t="s">
        <v>51</v>
      </c>
      <c r="AM159" s="289" t="s">
        <v>51</v>
      </c>
      <c r="AN159" s="289" t="s">
        <v>51</v>
      </c>
      <c r="AO159" s="281" t="s">
        <v>51</v>
      </c>
      <c r="AP159" s="281" t="s">
        <v>51</v>
      </c>
      <c r="AQ159" s="298">
        <f t="shared" ref="AQ159:AQ201" si="1143">SUM(V161:AP161)</f>
        <v>77</v>
      </c>
      <c r="AR159" s="299">
        <f>SUM(AQ159,S161:U161,R159,B159:C161)</f>
        <v>307.5</v>
      </c>
    </row>
    <row r="160" spans="1:44">
      <c r="A160" s="308"/>
      <c r="B160" s="274"/>
      <c r="C160" s="274"/>
      <c r="D160" s="221">
        <v>11</v>
      </c>
      <c r="E160" s="221"/>
      <c r="F160" s="221"/>
      <c r="G160" s="209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82"/>
      <c r="S160" s="209">
        <f>103+17.5</f>
        <v>120.5</v>
      </c>
      <c r="T160" s="209">
        <v>16</v>
      </c>
      <c r="U160" s="279">
        <v>5</v>
      </c>
      <c r="V160" s="280" t="s">
        <v>51</v>
      </c>
      <c r="W160" s="281" t="s">
        <v>51</v>
      </c>
      <c r="X160" s="281">
        <v>16</v>
      </c>
      <c r="Y160" s="289" t="s">
        <v>51</v>
      </c>
      <c r="Z160" s="281" t="s">
        <v>51</v>
      </c>
      <c r="AA160" s="281" t="s">
        <v>51</v>
      </c>
      <c r="AB160" s="281" t="s">
        <v>51</v>
      </c>
      <c r="AC160" s="281" t="s">
        <v>51</v>
      </c>
      <c r="AD160" s="281" t="s">
        <v>51</v>
      </c>
      <c r="AE160" s="281">
        <v>16</v>
      </c>
      <c r="AF160" s="281" t="s">
        <v>51</v>
      </c>
      <c r="AG160" s="281" t="s">
        <v>51</v>
      </c>
      <c r="AH160" s="281" t="s">
        <v>51</v>
      </c>
      <c r="AI160" s="281" t="s">
        <v>51</v>
      </c>
      <c r="AJ160" s="281" t="s">
        <v>51</v>
      </c>
      <c r="AK160" s="281" t="s">
        <v>51</v>
      </c>
      <c r="AL160" s="281" t="s">
        <v>51</v>
      </c>
      <c r="AM160" s="289" t="s">
        <v>51</v>
      </c>
      <c r="AN160" s="289" t="s">
        <v>51</v>
      </c>
      <c r="AO160" s="281" t="s">
        <v>51</v>
      </c>
      <c r="AP160" s="281" t="s">
        <v>51</v>
      </c>
      <c r="AQ160" s="298"/>
      <c r="AR160" s="300"/>
    </row>
    <row r="161" spans="1:44">
      <c r="A161" s="308"/>
      <c r="B161" s="275"/>
      <c r="C161" s="275"/>
      <c r="D161" s="214">
        <f t="shared" ref="D161:Q161" si="1144">SUM(D159:D160)</f>
        <v>23</v>
      </c>
      <c r="E161" s="214">
        <f t="shared" si="1144"/>
        <v>0</v>
      </c>
      <c r="F161" s="214">
        <f t="shared" si="1144"/>
        <v>0</v>
      </c>
      <c r="G161" s="214">
        <f t="shared" si="1144"/>
        <v>12</v>
      </c>
      <c r="H161" s="214">
        <f t="shared" si="1144"/>
        <v>0</v>
      </c>
      <c r="I161" s="214">
        <f t="shared" si="1144"/>
        <v>0</v>
      </c>
      <c r="J161" s="214">
        <f t="shared" si="1144"/>
        <v>0</v>
      </c>
      <c r="K161" s="214">
        <f t="shared" si="1144"/>
        <v>0</v>
      </c>
      <c r="L161" s="214">
        <f t="shared" si="1144"/>
        <v>0</v>
      </c>
      <c r="M161" s="214">
        <f t="shared" si="1144"/>
        <v>0</v>
      </c>
      <c r="N161" s="214">
        <f t="shared" si="1144"/>
        <v>0</v>
      </c>
      <c r="O161" s="214">
        <f t="shared" si="1144"/>
        <v>0</v>
      </c>
      <c r="P161" s="214">
        <f t="shared" si="1144"/>
        <v>6</v>
      </c>
      <c r="Q161" s="214">
        <f t="shared" si="1144"/>
        <v>0</v>
      </c>
      <c r="R161" s="283"/>
      <c r="S161" s="214">
        <f>SUM(S159:S160)</f>
        <v>144.5</v>
      </c>
      <c r="T161" s="214">
        <f>SUM(T159:T160)</f>
        <v>28</v>
      </c>
      <c r="U161" s="284">
        <f t="shared" ref="U161:V161" si="1145">SUM(U159:U160)</f>
        <v>17</v>
      </c>
      <c r="V161" s="285">
        <f t="shared" si="1145"/>
        <v>0</v>
      </c>
      <c r="W161" s="285">
        <f t="shared" ref="W161" si="1146">SUM(W159:W160)</f>
        <v>0</v>
      </c>
      <c r="X161" s="285">
        <f t="shared" ref="X161" si="1147">SUM(X159:X160)</f>
        <v>16</v>
      </c>
      <c r="Y161" s="285">
        <f t="shared" ref="Y161" si="1148">SUM(Y159:Y160)</f>
        <v>0</v>
      </c>
      <c r="Z161" s="285">
        <f t="shared" ref="Z161" si="1149">SUM(Z159:Z160)</f>
        <v>0</v>
      </c>
      <c r="AA161" s="285">
        <f t="shared" ref="AA161" si="1150">SUM(AA159:AA160)</f>
        <v>0</v>
      </c>
      <c r="AB161" s="285">
        <f t="shared" ref="AB161" si="1151">SUM(AB159:AB160)</f>
        <v>0</v>
      </c>
      <c r="AC161" s="285">
        <f t="shared" ref="AC161" si="1152">SUM(AC159:AC160)</f>
        <v>0</v>
      </c>
      <c r="AD161" s="285">
        <f t="shared" ref="AD161" si="1153">SUM(AD159:AD160)</f>
        <v>0</v>
      </c>
      <c r="AE161" s="285">
        <f t="shared" ref="AE161" si="1154">SUM(AE159:AE160)</f>
        <v>61</v>
      </c>
      <c r="AF161" s="285">
        <f t="shared" ref="AF161" si="1155">SUM(AF159:AF160)</f>
        <v>0</v>
      </c>
      <c r="AG161" s="285">
        <f t="shared" ref="AG161" si="1156">SUM(AG159:AG160)</f>
        <v>0</v>
      </c>
      <c r="AH161" s="285">
        <f t="shared" ref="AH161" si="1157">SUM(AH159:AH160)</f>
        <v>0</v>
      </c>
      <c r="AI161" s="285">
        <f t="shared" ref="AI161" si="1158">SUM(AI159:AI160)</f>
        <v>0</v>
      </c>
      <c r="AJ161" s="285">
        <f t="shared" ref="AJ161" si="1159">SUM(AJ159:AJ160)</f>
        <v>0</v>
      </c>
      <c r="AK161" s="285">
        <f t="shared" ref="AK161" si="1160">SUM(AK159:AK160)</f>
        <v>0</v>
      </c>
      <c r="AL161" s="285">
        <f t="shared" ref="AL161" si="1161">SUM(AL159:AL160)</f>
        <v>0</v>
      </c>
      <c r="AM161" s="285">
        <f t="shared" ref="AM161" si="1162">SUM(AM159:AM160)</f>
        <v>0</v>
      </c>
      <c r="AN161" s="285">
        <f t="shared" ref="AN161" si="1163">SUM(AN159:AN160)</f>
        <v>0</v>
      </c>
      <c r="AO161" s="285">
        <f t="shared" ref="AO161" si="1164">SUM(AO159:AO160)</f>
        <v>0</v>
      </c>
      <c r="AP161" s="285">
        <f t="shared" ref="AP161" si="1165">SUM(AP159:AP160)</f>
        <v>0</v>
      </c>
      <c r="AQ161" s="301"/>
      <c r="AR161" s="302"/>
    </row>
    <row r="162" spans="1:44">
      <c r="A162" s="309" t="s">
        <v>228</v>
      </c>
      <c r="B162" s="273"/>
      <c r="C162" s="273"/>
      <c r="D162" s="209"/>
      <c r="E162" s="209">
        <v>6</v>
      </c>
      <c r="F162" s="209">
        <v>12</v>
      </c>
      <c r="G162" s="231">
        <v>6</v>
      </c>
      <c r="H162" s="209"/>
      <c r="I162" s="209">
        <v>6</v>
      </c>
      <c r="J162" s="209">
        <v>12</v>
      </c>
      <c r="K162" s="209"/>
      <c r="L162" s="209"/>
      <c r="M162" s="209"/>
      <c r="N162" s="209">
        <v>12</v>
      </c>
      <c r="O162" s="209"/>
      <c r="P162" s="209">
        <v>12</v>
      </c>
      <c r="Q162" s="209"/>
      <c r="R162" s="278">
        <f>SUM(LARGE(D164:Q164,{1,2,3,4,5,6,7}))</f>
        <v>187.5</v>
      </c>
      <c r="S162" s="209">
        <v>12</v>
      </c>
      <c r="T162" s="209"/>
      <c r="U162" s="279">
        <v>12</v>
      </c>
      <c r="V162" s="280">
        <v>34</v>
      </c>
      <c r="W162" s="281">
        <v>5</v>
      </c>
      <c r="X162" s="281"/>
      <c r="Y162" s="289">
        <v>153</v>
      </c>
      <c r="Z162" s="281"/>
      <c r="AA162" s="281">
        <v>38</v>
      </c>
      <c r="AB162" s="281"/>
      <c r="AC162" s="281"/>
      <c r="AD162" s="281"/>
      <c r="AE162" s="281"/>
      <c r="AF162" s="281"/>
      <c r="AG162" s="281"/>
      <c r="AH162" s="281"/>
      <c r="AI162" s="281"/>
      <c r="AJ162" s="281"/>
      <c r="AK162" s="281"/>
      <c r="AL162" s="281"/>
      <c r="AM162" s="289"/>
      <c r="AN162" s="289">
        <v>24</v>
      </c>
      <c r="AO162" s="281"/>
      <c r="AP162" s="281"/>
      <c r="AQ162" s="298">
        <f t="shared" ref="AQ162" si="1166">SUM(V164:AP164)</f>
        <v>374</v>
      </c>
      <c r="AR162" s="299">
        <f>SUM(AQ162,S164:U164,R162,B162:C164)</f>
        <v>669.5</v>
      </c>
    </row>
    <row r="163" spans="1:44">
      <c r="A163" s="309"/>
      <c r="B163" s="274"/>
      <c r="C163" s="274"/>
      <c r="D163" s="221"/>
      <c r="E163" s="221">
        <v>6</v>
      </c>
      <c r="F163" s="221">
        <v>22</v>
      </c>
      <c r="G163" s="209">
        <v>5.5</v>
      </c>
      <c r="H163" s="221"/>
      <c r="I163" s="221"/>
      <c r="J163" s="221">
        <v>13</v>
      </c>
      <c r="K163" s="221"/>
      <c r="L163" s="221"/>
      <c r="M163" s="221"/>
      <c r="N163" s="221">
        <v>75</v>
      </c>
      <c r="O163" s="221"/>
      <c r="P163" s="221"/>
      <c r="Q163" s="221"/>
      <c r="R163" s="282"/>
      <c r="S163" s="209">
        <v>74</v>
      </c>
      <c r="T163" s="209"/>
      <c r="U163" s="279">
        <v>10</v>
      </c>
      <c r="V163" s="280">
        <v>16</v>
      </c>
      <c r="W163" s="281">
        <v>16</v>
      </c>
      <c r="X163" s="281"/>
      <c r="Y163" s="289">
        <v>40</v>
      </c>
      <c r="Z163" s="281"/>
      <c r="AA163" s="281">
        <v>32</v>
      </c>
      <c r="AB163" s="281"/>
      <c r="AC163" s="281"/>
      <c r="AD163" s="281"/>
      <c r="AE163" s="281"/>
      <c r="AF163" s="281"/>
      <c r="AG163" s="281"/>
      <c r="AH163" s="281"/>
      <c r="AI163" s="281"/>
      <c r="AJ163" s="281"/>
      <c r="AK163" s="281"/>
      <c r="AL163" s="281"/>
      <c r="AM163" s="289"/>
      <c r="AN163" s="289">
        <v>16</v>
      </c>
      <c r="AO163" s="281"/>
      <c r="AP163" s="281"/>
      <c r="AQ163" s="298"/>
      <c r="AR163" s="300"/>
    </row>
    <row r="164" spans="1:44">
      <c r="A164" s="309"/>
      <c r="B164" s="275"/>
      <c r="C164" s="275"/>
      <c r="D164" s="214">
        <f t="shared" ref="D164:Q164" si="1167">SUM(D162:D163)</f>
        <v>0</v>
      </c>
      <c r="E164" s="214">
        <f t="shared" si="1167"/>
        <v>12</v>
      </c>
      <c r="F164" s="214">
        <f t="shared" si="1167"/>
        <v>34</v>
      </c>
      <c r="G164" s="214">
        <f t="shared" si="1167"/>
        <v>11.5</v>
      </c>
      <c r="H164" s="214">
        <f t="shared" si="1167"/>
        <v>0</v>
      </c>
      <c r="I164" s="214">
        <f t="shared" si="1167"/>
        <v>6</v>
      </c>
      <c r="J164" s="214">
        <f t="shared" si="1167"/>
        <v>25</v>
      </c>
      <c r="K164" s="214">
        <f t="shared" si="1167"/>
        <v>0</v>
      </c>
      <c r="L164" s="214">
        <f t="shared" si="1167"/>
        <v>0</v>
      </c>
      <c r="M164" s="214">
        <f t="shared" si="1167"/>
        <v>0</v>
      </c>
      <c r="N164" s="214">
        <f t="shared" si="1167"/>
        <v>87</v>
      </c>
      <c r="O164" s="214">
        <f t="shared" si="1167"/>
        <v>0</v>
      </c>
      <c r="P164" s="214">
        <f t="shared" si="1167"/>
        <v>12</v>
      </c>
      <c r="Q164" s="214">
        <f t="shared" si="1167"/>
        <v>0</v>
      </c>
      <c r="R164" s="283"/>
      <c r="S164" s="214">
        <f>SUM(S162:S163)</f>
        <v>86</v>
      </c>
      <c r="T164" s="214">
        <f>SUM(T162:T163)</f>
        <v>0</v>
      </c>
      <c r="U164" s="284">
        <f t="shared" ref="U164:V164" si="1168">SUM(U162:U163)</f>
        <v>22</v>
      </c>
      <c r="V164" s="285">
        <f t="shared" si="1168"/>
        <v>50</v>
      </c>
      <c r="W164" s="285">
        <f t="shared" ref="W164" si="1169">SUM(W162:W163)</f>
        <v>21</v>
      </c>
      <c r="X164" s="285">
        <f t="shared" ref="X164" si="1170">SUM(X162:X163)</f>
        <v>0</v>
      </c>
      <c r="Y164" s="285">
        <f t="shared" ref="Y164" si="1171">SUM(Y162:Y163)</f>
        <v>193</v>
      </c>
      <c r="Z164" s="285">
        <f t="shared" ref="Z164" si="1172">SUM(Z162:Z163)</f>
        <v>0</v>
      </c>
      <c r="AA164" s="285">
        <f t="shared" ref="AA164" si="1173">SUM(AA162:AA163)</f>
        <v>70</v>
      </c>
      <c r="AB164" s="285">
        <f t="shared" ref="AB164" si="1174">SUM(AB162:AB163)</f>
        <v>0</v>
      </c>
      <c r="AC164" s="285">
        <f t="shared" ref="AC164" si="1175">SUM(AC162:AC163)</f>
        <v>0</v>
      </c>
      <c r="AD164" s="285">
        <f t="shared" ref="AD164" si="1176">SUM(AD162:AD163)</f>
        <v>0</v>
      </c>
      <c r="AE164" s="285">
        <f t="shared" ref="AE164" si="1177">SUM(AE162:AE163)</f>
        <v>0</v>
      </c>
      <c r="AF164" s="285">
        <f t="shared" ref="AF164" si="1178">SUM(AF162:AF163)</f>
        <v>0</v>
      </c>
      <c r="AG164" s="285">
        <f t="shared" ref="AG164" si="1179">SUM(AG162:AG163)</f>
        <v>0</v>
      </c>
      <c r="AH164" s="285">
        <f t="shared" ref="AH164" si="1180">SUM(AH162:AH163)</f>
        <v>0</v>
      </c>
      <c r="AI164" s="285">
        <f t="shared" ref="AI164" si="1181">SUM(AI162:AI163)</f>
        <v>0</v>
      </c>
      <c r="AJ164" s="285">
        <f t="shared" ref="AJ164" si="1182">SUM(AJ162:AJ163)</f>
        <v>0</v>
      </c>
      <c r="AK164" s="285">
        <f t="shared" ref="AK164" si="1183">SUM(AK162:AK163)</f>
        <v>0</v>
      </c>
      <c r="AL164" s="285">
        <f t="shared" ref="AL164" si="1184">SUM(AL162:AL163)</f>
        <v>0</v>
      </c>
      <c r="AM164" s="285">
        <f t="shared" ref="AM164" si="1185">SUM(AM162:AM163)</f>
        <v>0</v>
      </c>
      <c r="AN164" s="285">
        <f t="shared" ref="AN164" si="1186">SUM(AN162:AN163)</f>
        <v>40</v>
      </c>
      <c r="AO164" s="285">
        <f t="shared" ref="AO164" si="1187">SUM(AO162:AO163)</f>
        <v>0</v>
      </c>
      <c r="AP164" s="285">
        <f t="shared" ref="AP164" si="1188">SUM(AP162:AP163)</f>
        <v>0</v>
      </c>
      <c r="AQ164" s="301"/>
      <c r="AR164" s="302"/>
    </row>
    <row r="165" spans="1:44">
      <c r="A165" s="309" t="s">
        <v>229</v>
      </c>
      <c r="B165" s="273"/>
      <c r="C165" s="273"/>
      <c r="D165" s="209">
        <v>12</v>
      </c>
      <c r="E165" s="209">
        <v>12</v>
      </c>
      <c r="F165" s="209">
        <v>12</v>
      </c>
      <c r="G165" s="231"/>
      <c r="H165" s="209"/>
      <c r="I165" s="209">
        <v>6</v>
      </c>
      <c r="J165" s="209">
        <v>12</v>
      </c>
      <c r="K165" s="209">
        <v>6</v>
      </c>
      <c r="L165" s="209">
        <v>6</v>
      </c>
      <c r="M165" s="209"/>
      <c r="N165" s="209">
        <v>12</v>
      </c>
      <c r="O165" s="209">
        <v>6</v>
      </c>
      <c r="P165" s="209">
        <v>12</v>
      </c>
      <c r="Q165" s="209"/>
      <c r="R165" s="278">
        <f>SUM(LARGE(D167:Q167,{1,2,3,4,5,6,7}))</f>
        <v>342</v>
      </c>
      <c r="S165" s="209">
        <v>12</v>
      </c>
      <c r="T165" s="209">
        <v>12</v>
      </c>
      <c r="U165" s="279">
        <v>12</v>
      </c>
      <c r="V165" s="280"/>
      <c r="W165" s="281"/>
      <c r="X165" s="281"/>
      <c r="Y165" s="289">
        <v>102</v>
      </c>
      <c r="Z165" s="281"/>
      <c r="AA165" s="281">
        <v>8</v>
      </c>
      <c r="AB165" s="281">
        <v>4</v>
      </c>
      <c r="AC165" s="281"/>
      <c r="AD165" s="281"/>
      <c r="AE165" s="281">
        <v>2</v>
      </c>
      <c r="AF165" s="281"/>
      <c r="AG165" s="281"/>
      <c r="AH165" s="281"/>
      <c r="AI165" s="281"/>
      <c r="AJ165" s="281"/>
      <c r="AK165" s="281"/>
      <c r="AL165" s="281"/>
      <c r="AM165" s="289"/>
      <c r="AN165" s="289"/>
      <c r="AO165" s="281"/>
      <c r="AP165" s="281"/>
      <c r="AQ165" s="298">
        <f t="shared" ref="AQ165" si="1189">SUM(V167:AP167)</f>
        <v>191</v>
      </c>
      <c r="AR165" s="299">
        <f>SUM(AQ165,S167:U167,R165,B165:C167)</f>
        <v>1119.5</v>
      </c>
    </row>
    <row r="166" spans="1:44">
      <c r="A166" s="309"/>
      <c r="B166" s="274"/>
      <c r="C166" s="274"/>
      <c r="D166" s="221">
        <v>3</v>
      </c>
      <c r="E166" s="221">
        <v>55</v>
      </c>
      <c r="F166" s="221">
        <v>23</v>
      </c>
      <c r="G166" s="209"/>
      <c r="H166" s="221"/>
      <c r="I166" s="221">
        <v>6</v>
      </c>
      <c r="J166" s="221">
        <v>87</v>
      </c>
      <c r="K166" s="221">
        <v>15</v>
      </c>
      <c r="L166" s="221">
        <v>2</v>
      </c>
      <c r="M166" s="221"/>
      <c r="N166" s="221">
        <v>65</v>
      </c>
      <c r="O166" s="221"/>
      <c r="P166" s="221">
        <v>16</v>
      </c>
      <c r="Q166" s="221"/>
      <c r="R166" s="282"/>
      <c r="S166" s="209">
        <f>361.5+98</f>
        <v>459.5</v>
      </c>
      <c r="T166" s="209">
        <v>76</v>
      </c>
      <c r="U166" s="279">
        <v>15</v>
      </c>
      <c r="V166" s="280"/>
      <c r="W166" s="281"/>
      <c r="X166" s="281"/>
      <c r="Y166" s="289">
        <v>40</v>
      </c>
      <c r="Z166" s="281"/>
      <c r="AA166" s="281">
        <v>16</v>
      </c>
      <c r="AB166" s="281">
        <v>16</v>
      </c>
      <c r="AC166" s="281"/>
      <c r="AD166" s="281"/>
      <c r="AE166" s="281">
        <v>3</v>
      </c>
      <c r="AF166" s="281"/>
      <c r="AG166" s="281"/>
      <c r="AH166" s="281"/>
      <c r="AI166" s="281"/>
      <c r="AJ166" s="281"/>
      <c r="AK166" s="281"/>
      <c r="AL166" s="281"/>
      <c r="AM166" s="289"/>
      <c r="AN166" s="289"/>
      <c r="AO166" s="281"/>
      <c r="AP166" s="281"/>
      <c r="AQ166" s="298"/>
      <c r="AR166" s="300"/>
    </row>
    <row r="167" spans="1:44">
      <c r="A167" s="309"/>
      <c r="B167" s="275"/>
      <c r="C167" s="275"/>
      <c r="D167" s="214">
        <f t="shared" ref="D167:Q167" si="1190">SUM(D165:D166)</f>
        <v>15</v>
      </c>
      <c r="E167" s="214">
        <f t="shared" si="1190"/>
        <v>67</v>
      </c>
      <c r="F167" s="214">
        <f t="shared" si="1190"/>
        <v>35</v>
      </c>
      <c r="G167" s="214">
        <f t="shared" si="1190"/>
        <v>0</v>
      </c>
      <c r="H167" s="214">
        <f t="shared" si="1190"/>
        <v>0</v>
      </c>
      <c r="I167" s="214">
        <f t="shared" si="1190"/>
        <v>12</v>
      </c>
      <c r="J167" s="214">
        <f t="shared" si="1190"/>
        <v>99</v>
      </c>
      <c r="K167" s="214">
        <f t="shared" si="1190"/>
        <v>21</v>
      </c>
      <c r="L167" s="214">
        <f t="shared" si="1190"/>
        <v>8</v>
      </c>
      <c r="M167" s="214">
        <f t="shared" si="1190"/>
        <v>0</v>
      </c>
      <c r="N167" s="214">
        <f t="shared" si="1190"/>
        <v>77</v>
      </c>
      <c r="O167" s="214">
        <f t="shared" si="1190"/>
        <v>6</v>
      </c>
      <c r="P167" s="214">
        <f t="shared" si="1190"/>
        <v>28</v>
      </c>
      <c r="Q167" s="214">
        <f t="shared" si="1190"/>
        <v>0</v>
      </c>
      <c r="R167" s="283"/>
      <c r="S167" s="214">
        <f>SUM(S165:S166)</f>
        <v>471.5</v>
      </c>
      <c r="T167" s="214">
        <f>SUM(T165:T166)</f>
        <v>88</v>
      </c>
      <c r="U167" s="284">
        <f t="shared" ref="U167:V167" si="1191">SUM(U165:U166)</f>
        <v>27</v>
      </c>
      <c r="V167" s="285">
        <f t="shared" si="1191"/>
        <v>0</v>
      </c>
      <c r="W167" s="285">
        <f t="shared" ref="W167" si="1192">SUM(W165:W166)</f>
        <v>0</v>
      </c>
      <c r="X167" s="285">
        <f t="shared" ref="X167" si="1193">SUM(X165:X166)</f>
        <v>0</v>
      </c>
      <c r="Y167" s="285">
        <f t="shared" ref="Y167" si="1194">SUM(Y165:Y166)</f>
        <v>142</v>
      </c>
      <c r="Z167" s="285">
        <f t="shared" ref="Z167" si="1195">SUM(Z165:Z166)</f>
        <v>0</v>
      </c>
      <c r="AA167" s="285">
        <f t="shared" ref="AA167" si="1196">SUM(AA165:AA166)</f>
        <v>24</v>
      </c>
      <c r="AB167" s="285">
        <f t="shared" ref="AB167" si="1197">SUM(AB165:AB166)</f>
        <v>20</v>
      </c>
      <c r="AC167" s="285">
        <f t="shared" ref="AC167" si="1198">SUM(AC165:AC166)</f>
        <v>0</v>
      </c>
      <c r="AD167" s="285">
        <f t="shared" ref="AD167" si="1199">SUM(AD165:AD166)</f>
        <v>0</v>
      </c>
      <c r="AE167" s="285">
        <f t="shared" ref="AE167" si="1200">SUM(AE165:AE166)</f>
        <v>5</v>
      </c>
      <c r="AF167" s="285">
        <f t="shared" ref="AF167" si="1201">SUM(AF165:AF166)</f>
        <v>0</v>
      </c>
      <c r="AG167" s="285">
        <f t="shared" ref="AG167" si="1202">SUM(AG165:AG166)</f>
        <v>0</v>
      </c>
      <c r="AH167" s="285">
        <f t="shared" ref="AH167" si="1203">SUM(AH165:AH166)</f>
        <v>0</v>
      </c>
      <c r="AI167" s="285">
        <f t="shared" ref="AI167" si="1204">SUM(AI165:AI166)</f>
        <v>0</v>
      </c>
      <c r="AJ167" s="285">
        <f t="shared" ref="AJ167" si="1205">SUM(AJ165:AJ166)</f>
        <v>0</v>
      </c>
      <c r="AK167" s="285">
        <f t="shared" ref="AK167" si="1206">SUM(AK165:AK166)</f>
        <v>0</v>
      </c>
      <c r="AL167" s="285">
        <f t="shared" ref="AL167" si="1207">SUM(AL165:AL166)</f>
        <v>0</v>
      </c>
      <c r="AM167" s="285">
        <f t="shared" ref="AM167" si="1208">SUM(AM165:AM166)</f>
        <v>0</v>
      </c>
      <c r="AN167" s="285">
        <f t="shared" ref="AN167" si="1209">SUM(AN165:AN166)</f>
        <v>0</v>
      </c>
      <c r="AO167" s="285">
        <f t="shared" ref="AO167" si="1210">SUM(AO165:AO166)</f>
        <v>0</v>
      </c>
      <c r="AP167" s="285">
        <f t="shared" ref="AP167" si="1211">SUM(AP165:AP166)</f>
        <v>0</v>
      </c>
      <c r="AQ167" s="301"/>
      <c r="AR167" s="302"/>
    </row>
    <row r="168" spans="1:44">
      <c r="A168" s="309" t="s">
        <v>230</v>
      </c>
      <c r="B168" s="273"/>
      <c r="C168" s="273"/>
      <c r="D168" s="209"/>
      <c r="E168" s="209"/>
      <c r="F168" s="209"/>
      <c r="G168" s="231">
        <v>6</v>
      </c>
      <c r="H168" s="209"/>
      <c r="I168" s="209"/>
      <c r="J168" s="209"/>
      <c r="K168" s="209"/>
      <c r="L168" s="209"/>
      <c r="M168" s="209"/>
      <c r="N168" s="209">
        <v>12</v>
      </c>
      <c r="O168" s="209"/>
      <c r="P168" s="209"/>
      <c r="Q168" s="209"/>
      <c r="R168" s="278">
        <f>SUM(LARGE(D170:Q170,{1,2,3,4,5,6,7}))</f>
        <v>44</v>
      </c>
      <c r="S168" s="209">
        <v>12</v>
      </c>
      <c r="T168" s="209"/>
      <c r="U168" s="279"/>
      <c r="V168" s="280"/>
      <c r="W168" s="281"/>
      <c r="X168" s="281"/>
      <c r="Y168" s="289"/>
      <c r="Z168" s="281"/>
      <c r="AA168" s="281"/>
      <c r="AB168" s="281"/>
      <c r="AC168" s="281"/>
      <c r="AD168" s="281"/>
      <c r="AE168" s="281"/>
      <c r="AF168" s="281"/>
      <c r="AG168" s="281"/>
      <c r="AH168" s="281"/>
      <c r="AI168" s="281"/>
      <c r="AJ168" s="281"/>
      <c r="AK168" s="281"/>
      <c r="AL168" s="281"/>
      <c r="AM168" s="289"/>
      <c r="AN168" s="289"/>
      <c r="AO168" s="281"/>
      <c r="AP168" s="281"/>
      <c r="AQ168" s="298">
        <f t="shared" ref="AQ168:AQ189" si="1212">SUM(V170:AP170)</f>
        <v>0</v>
      </c>
      <c r="AR168" s="299">
        <f>SUM(AQ168,S170:U170,R168,B168:C170)</f>
        <v>78</v>
      </c>
    </row>
    <row r="169" spans="1:44">
      <c r="A169" s="309"/>
      <c r="B169" s="274"/>
      <c r="C169" s="274"/>
      <c r="D169" s="221"/>
      <c r="E169" s="221"/>
      <c r="F169" s="221"/>
      <c r="G169" s="209">
        <v>6</v>
      </c>
      <c r="H169" s="221"/>
      <c r="I169" s="221"/>
      <c r="J169" s="221"/>
      <c r="K169" s="221"/>
      <c r="L169" s="221"/>
      <c r="M169" s="221"/>
      <c r="N169" s="221">
        <v>20</v>
      </c>
      <c r="O169" s="221"/>
      <c r="P169" s="221"/>
      <c r="Q169" s="221"/>
      <c r="R169" s="282"/>
      <c r="S169" s="209">
        <v>22</v>
      </c>
      <c r="T169" s="209"/>
      <c r="U169" s="279"/>
      <c r="V169" s="280"/>
      <c r="W169" s="281"/>
      <c r="X169" s="281"/>
      <c r="Y169" s="289"/>
      <c r="Z169" s="281"/>
      <c r="AA169" s="281"/>
      <c r="AB169" s="281"/>
      <c r="AC169" s="281"/>
      <c r="AD169" s="281"/>
      <c r="AE169" s="281"/>
      <c r="AF169" s="281"/>
      <c r="AG169" s="281"/>
      <c r="AH169" s="281"/>
      <c r="AI169" s="281"/>
      <c r="AJ169" s="281"/>
      <c r="AK169" s="281"/>
      <c r="AL169" s="281"/>
      <c r="AM169" s="289"/>
      <c r="AN169" s="289"/>
      <c r="AO169" s="281"/>
      <c r="AP169" s="281"/>
      <c r="AQ169" s="298"/>
      <c r="AR169" s="300"/>
    </row>
    <row r="170" spans="1:44">
      <c r="A170" s="309"/>
      <c r="B170" s="275"/>
      <c r="C170" s="275"/>
      <c r="D170" s="214">
        <f t="shared" ref="D170:Q170" si="1213">SUM(D168:D169)</f>
        <v>0</v>
      </c>
      <c r="E170" s="214">
        <f t="shared" si="1213"/>
        <v>0</v>
      </c>
      <c r="F170" s="214">
        <f t="shared" si="1213"/>
        <v>0</v>
      </c>
      <c r="G170" s="214">
        <f t="shared" si="1213"/>
        <v>12</v>
      </c>
      <c r="H170" s="214">
        <f t="shared" si="1213"/>
        <v>0</v>
      </c>
      <c r="I170" s="214">
        <f t="shared" si="1213"/>
        <v>0</v>
      </c>
      <c r="J170" s="214">
        <f t="shared" si="1213"/>
        <v>0</v>
      </c>
      <c r="K170" s="214">
        <f t="shared" si="1213"/>
        <v>0</v>
      </c>
      <c r="L170" s="214">
        <f t="shared" si="1213"/>
        <v>0</v>
      </c>
      <c r="M170" s="214">
        <f t="shared" si="1213"/>
        <v>0</v>
      </c>
      <c r="N170" s="214">
        <f t="shared" si="1213"/>
        <v>32</v>
      </c>
      <c r="O170" s="214">
        <f t="shared" si="1213"/>
        <v>0</v>
      </c>
      <c r="P170" s="214">
        <f t="shared" si="1213"/>
        <v>0</v>
      </c>
      <c r="Q170" s="214">
        <f t="shared" si="1213"/>
        <v>0</v>
      </c>
      <c r="R170" s="283"/>
      <c r="S170" s="214">
        <f>SUM(S168:S169)</f>
        <v>34</v>
      </c>
      <c r="T170" s="214">
        <f>SUM(T168:T169)</f>
        <v>0</v>
      </c>
      <c r="U170" s="284">
        <f t="shared" ref="U170:V170" si="1214">SUM(U168:U169)</f>
        <v>0</v>
      </c>
      <c r="V170" s="285">
        <f t="shared" si="1214"/>
        <v>0</v>
      </c>
      <c r="W170" s="285">
        <f t="shared" ref="W170" si="1215">SUM(W168:W169)</f>
        <v>0</v>
      </c>
      <c r="X170" s="285">
        <f t="shared" ref="X170" si="1216">SUM(X168:X169)</f>
        <v>0</v>
      </c>
      <c r="Y170" s="285">
        <f t="shared" ref="Y170" si="1217">SUM(Y168:Y169)</f>
        <v>0</v>
      </c>
      <c r="Z170" s="285">
        <f t="shared" ref="Z170" si="1218">SUM(Z168:Z169)</f>
        <v>0</v>
      </c>
      <c r="AA170" s="285">
        <f t="shared" ref="AA170" si="1219">SUM(AA168:AA169)</f>
        <v>0</v>
      </c>
      <c r="AB170" s="285">
        <f t="shared" ref="AB170" si="1220">SUM(AB168:AB169)</f>
        <v>0</v>
      </c>
      <c r="AC170" s="285">
        <f t="shared" ref="AC170" si="1221">SUM(AC168:AC169)</f>
        <v>0</v>
      </c>
      <c r="AD170" s="285">
        <f t="shared" ref="AD170" si="1222">SUM(AD168:AD169)</f>
        <v>0</v>
      </c>
      <c r="AE170" s="285">
        <f t="shared" ref="AE170" si="1223">SUM(AE168:AE169)</f>
        <v>0</v>
      </c>
      <c r="AF170" s="285">
        <f t="shared" ref="AF170" si="1224">SUM(AF168:AF169)</f>
        <v>0</v>
      </c>
      <c r="AG170" s="285">
        <f t="shared" ref="AG170" si="1225">SUM(AG168:AG169)</f>
        <v>0</v>
      </c>
      <c r="AH170" s="285">
        <f t="shared" ref="AH170" si="1226">SUM(AH168:AH169)</f>
        <v>0</v>
      </c>
      <c r="AI170" s="285">
        <f t="shared" ref="AI170" si="1227">SUM(AI168:AI169)</f>
        <v>0</v>
      </c>
      <c r="AJ170" s="285">
        <f t="shared" ref="AJ170" si="1228">SUM(AJ168:AJ169)</f>
        <v>0</v>
      </c>
      <c r="AK170" s="285">
        <f t="shared" ref="AK170" si="1229">SUM(AK168:AK169)</f>
        <v>0</v>
      </c>
      <c r="AL170" s="285">
        <f t="shared" ref="AL170" si="1230">SUM(AL168:AL169)</f>
        <v>0</v>
      </c>
      <c r="AM170" s="285">
        <f t="shared" ref="AM170" si="1231">SUM(AM168:AM169)</f>
        <v>0</v>
      </c>
      <c r="AN170" s="285">
        <f t="shared" ref="AN170" si="1232">SUM(AN168:AN169)</f>
        <v>0</v>
      </c>
      <c r="AO170" s="285">
        <f t="shared" ref="AO170" si="1233">SUM(AO168:AO169)</f>
        <v>0</v>
      </c>
      <c r="AP170" s="285">
        <f t="shared" ref="AP170" si="1234">SUM(AP168:AP169)</f>
        <v>0</v>
      </c>
      <c r="AQ170" s="301"/>
      <c r="AR170" s="302"/>
    </row>
    <row r="171" spans="1:44">
      <c r="A171" s="309" t="s">
        <v>231</v>
      </c>
      <c r="B171" s="273"/>
      <c r="C171" s="273"/>
      <c r="D171" s="209"/>
      <c r="E171" s="209"/>
      <c r="F171" s="209">
        <v>12</v>
      </c>
      <c r="G171" s="231"/>
      <c r="H171" s="209"/>
      <c r="I171" s="209">
        <v>6</v>
      </c>
      <c r="J171" s="209"/>
      <c r="K171" s="209"/>
      <c r="L171" s="209"/>
      <c r="M171" s="209"/>
      <c r="N171" s="209">
        <v>12</v>
      </c>
      <c r="O171" s="209"/>
      <c r="P171" s="209">
        <v>6</v>
      </c>
      <c r="Q171" s="209"/>
      <c r="R171" s="278">
        <f>SUM(LARGE(D173:Q173,{1,2,3,4,5,6,7}))</f>
        <v>69</v>
      </c>
      <c r="S171" s="209">
        <v>12</v>
      </c>
      <c r="T171" s="209"/>
      <c r="U171" s="279">
        <v>12</v>
      </c>
      <c r="V171" s="280"/>
      <c r="W171" s="281"/>
      <c r="X171" s="281"/>
      <c r="Y171" s="289"/>
      <c r="Z171" s="281"/>
      <c r="AA171" s="281"/>
      <c r="AB171" s="281"/>
      <c r="AC171" s="281"/>
      <c r="AD171" s="281"/>
      <c r="AE171" s="281"/>
      <c r="AF171" s="281"/>
      <c r="AG171" s="281"/>
      <c r="AH171" s="281"/>
      <c r="AI171" s="281"/>
      <c r="AJ171" s="281"/>
      <c r="AK171" s="281"/>
      <c r="AL171" s="281"/>
      <c r="AM171" s="289"/>
      <c r="AN171" s="289"/>
      <c r="AO171" s="281"/>
      <c r="AP171" s="281"/>
      <c r="AQ171" s="298">
        <f t="shared" ref="AQ171:AQ192" si="1235">SUM(V173:AP173)</f>
        <v>0</v>
      </c>
      <c r="AR171" s="299">
        <f>SUM(AQ171,S173:U173,R171,B171:C173)</f>
        <v>240</v>
      </c>
    </row>
    <row r="172" spans="1:44">
      <c r="A172" s="309"/>
      <c r="B172" s="274"/>
      <c r="C172" s="274"/>
      <c r="D172" s="221"/>
      <c r="E172" s="221"/>
      <c r="F172" s="221">
        <v>6</v>
      </c>
      <c r="G172" s="209"/>
      <c r="H172" s="221"/>
      <c r="I172" s="221">
        <v>7</v>
      </c>
      <c r="J172" s="221"/>
      <c r="K172" s="221"/>
      <c r="L172" s="221"/>
      <c r="M172" s="221"/>
      <c r="N172" s="221">
        <v>19</v>
      </c>
      <c r="O172" s="221"/>
      <c r="P172" s="221">
        <v>1</v>
      </c>
      <c r="Q172" s="221"/>
      <c r="R172" s="282"/>
      <c r="S172" s="209">
        <f>109+28</f>
        <v>137</v>
      </c>
      <c r="T172" s="209"/>
      <c r="U172" s="279">
        <v>10</v>
      </c>
      <c r="V172" s="280"/>
      <c r="W172" s="281"/>
      <c r="X172" s="281"/>
      <c r="Y172" s="289"/>
      <c r="Z172" s="281"/>
      <c r="AA172" s="281"/>
      <c r="AB172" s="281"/>
      <c r="AC172" s="281"/>
      <c r="AD172" s="281"/>
      <c r="AE172" s="281"/>
      <c r="AF172" s="281"/>
      <c r="AG172" s="281"/>
      <c r="AH172" s="281"/>
      <c r="AI172" s="281"/>
      <c r="AJ172" s="281"/>
      <c r="AK172" s="281"/>
      <c r="AL172" s="281"/>
      <c r="AM172" s="289"/>
      <c r="AN172" s="289"/>
      <c r="AO172" s="281"/>
      <c r="AP172" s="281"/>
      <c r="AQ172" s="298"/>
      <c r="AR172" s="300"/>
    </row>
    <row r="173" spans="1:44">
      <c r="A173" s="309"/>
      <c r="B173" s="275"/>
      <c r="C173" s="275"/>
      <c r="D173" s="214">
        <f t="shared" ref="D173:Q173" si="1236">SUM(D171:D172)</f>
        <v>0</v>
      </c>
      <c r="E173" s="214">
        <f t="shared" si="1236"/>
        <v>0</v>
      </c>
      <c r="F173" s="214">
        <f t="shared" si="1236"/>
        <v>18</v>
      </c>
      <c r="G173" s="214">
        <f t="shared" si="1236"/>
        <v>0</v>
      </c>
      <c r="H173" s="214">
        <f t="shared" si="1236"/>
        <v>0</v>
      </c>
      <c r="I173" s="214">
        <f t="shared" si="1236"/>
        <v>13</v>
      </c>
      <c r="J173" s="214">
        <f t="shared" si="1236"/>
        <v>0</v>
      </c>
      <c r="K173" s="214">
        <f t="shared" si="1236"/>
        <v>0</v>
      </c>
      <c r="L173" s="214">
        <f t="shared" si="1236"/>
        <v>0</v>
      </c>
      <c r="M173" s="214">
        <f t="shared" si="1236"/>
        <v>0</v>
      </c>
      <c r="N173" s="214">
        <f t="shared" si="1236"/>
        <v>31</v>
      </c>
      <c r="O173" s="214">
        <f t="shared" si="1236"/>
        <v>0</v>
      </c>
      <c r="P173" s="214">
        <f t="shared" si="1236"/>
        <v>7</v>
      </c>
      <c r="Q173" s="214">
        <f t="shared" si="1236"/>
        <v>0</v>
      </c>
      <c r="R173" s="283"/>
      <c r="S173" s="214">
        <f>SUM(S171:S172)</f>
        <v>149</v>
      </c>
      <c r="T173" s="214">
        <f>SUM(T171:T172)</f>
        <v>0</v>
      </c>
      <c r="U173" s="284">
        <f t="shared" ref="U173:V173" si="1237">SUM(U171:U172)</f>
        <v>22</v>
      </c>
      <c r="V173" s="285">
        <f t="shared" si="1237"/>
        <v>0</v>
      </c>
      <c r="W173" s="285">
        <f t="shared" ref="W173" si="1238">SUM(W171:W172)</f>
        <v>0</v>
      </c>
      <c r="X173" s="285">
        <f t="shared" ref="X173" si="1239">SUM(X171:X172)</f>
        <v>0</v>
      </c>
      <c r="Y173" s="285">
        <f t="shared" ref="Y173" si="1240">SUM(Y171:Y172)</f>
        <v>0</v>
      </c>
      <c r="Z173" s="285">
        <f t="shared" ref="Z173" si="1241">SUM(Z171:Z172)</f>
        <v>0</v>
      </c>
      <c r="AA173" s="285">
        <f t="shared" ref="AA173" si="1242">SUM(AA171:AA172)</f>
        <v>0</v>
      </c>
      <c r="AB173" s="285">
        <f t="shared" ref="AB173" si="1243">SUM(AB171:AB172)</f>
        <v>0</v>
      </c>
      <c r="AC173" s="285">
        <f t="shared" ref="AC173" si="1244">SUM(AC171:AC172)</f>
        <v>0</v>
      </c>
      <c r="AD173" s="285">
        <f t="shared" ref="AD173" si="1245">SUM(AD171:AD172)</f>
        <v>0</v>
      </c>
      <c r="AE173" s="285">
        <f t="shared" ref="AE173" si="1246">SUM(AE171:AE172)</f>
        <v>0</v>
      </c>
      <c r="AF173" s="285">
        <f t="shared" ref="AF173" si="1247">SUM(AF171:AF172)</f>
        <v>0</v>
      </c>
      <c r="AG173" s="285">
        <f t="shared" ref="AG173" si="1248">SUM(AG171:AG172)</f>
        <v>0</v>
      </c>
      <c r="AH173" s="285">
        <f t="shared" ref="AH173" si="1249">SUM(AH171:AH172)</f>
        <v>0</v>
      </c>
      <c r="AI173" s="285">
        <f t="shared" ref="AI173" si="1250">SUM(AI171:AI172)</f>
        <v>0</v>
      </c>
      <c r="AJ173" s="285">
        <f t="shared" ref="AJ173" si="1251">SUM(AJ171:AJ172)</f>
        <v>0</v>
      </c>
      <c r="AK173" s="285">
        <f t="shared" ref="AK173" si="1252">SUM(AK171:AK172)</f>
        <v>0</v>
      </c>
      <c r="AL173" s="285">
        <f t="shared" ref="AL173" si="1253">SUM(AL171:AL172)</f>
        <v>0</v>
      </c>
      <c r="AM173" s="285">
        <f t="shared" ref="AM173" si="1254">SUM(AM171:AM172)</f>
        <v>0</v>
      </c>
      <c r="AN173" s="285">
        <f t="shared" ref="AN173" si="1255">SUM(AN171:AN172)</f>
        <v>0</v>
      </c>
      <c r="AO173" s="285">
        <f t="shared" ref="AO173" si="1256">SUM(AO171:AO172)</f>
        <v>0</v>
      </c>
      <c r="AP173" s="285">
        <f t="shared" ref="AP173" si="1257">SUM(AP171:AP172)</f>
        <v>0</v>
      </c>
      <c r="AQ173" s="301"/>
      <c r="AR173" s="302"/>
    </row>
    <row r="174" spans="1:44">
      <c r="A174" s="309" t="s">
        <v>232</v>
      </c>
      <c r="B174" s="273"/>
      <c r="C174" s="273"/>
      <c r="D174" s="209"/>
      <c r="E174" s="209"/>
      <c r="F174" s="209"/>
      <c r="G174" s="231"/>
      <c r="H174" s="209"/>
      <c r="I174" s="209"/>
      <c r="J174" s="209"/>
      <c r="K174" s="209"/>
      <c r="L174" s="209"/>
      <c r="M174" s="209"/>
      <c r="N174" s="209">
        <v>12</v>
      </c>
      <c r="O174" s="209">
        <v>12</v>
      </c>
      <c r="P174" s="209">
        <v>6</v>
      </c>
      <c r="Q174" s="209"/>
      <c r="R174" s="278">
        <f>SUM(LARGE(D176:Q176,{1,2,3,4,5,6,7}))</f>
        <v>64</v>
      </c>
      <c r="S174" s="209">
        <v>12</v>
      </c>
      <c r="T174" s="209"/>
      <c r="U174" s="279">
        <v>12</v>
      </c>
      <c r="V174" s="280" t="s">
        <v>51</v>
      </c>
      <c r="W174" s="281" t="s">
        <v>51</v>
      </c>
      <c r="X174" s="281" t="s">
        <v>51</v>
      </c>
      <c r="Y174" s="289" t="s">
        <v>51</v>
      </c>
      <c r="Z174" s="281" t="s">
        <v>51</v>
      </c>
      <c r="AA174" s="281" t="s">
        <v>51</v>
      </c>
      <c r="AB174" s="281" t="s">
        <v>51</v>
      </c>
      <c r="AC174" s="281" t="s">
        <v>51</v>
      </c>
      <c r="AD174" s="281">
        <v>44</v>
      </c>
      <c r="AE174" s="281" t="s">
        <v>51</v>
      </c>
      <c r="AF174" s="281" t="s">
        <v>51</v>
      </c>
      <c r="AG174" s="281" t="s">
        <v>51</v>
      </c>
      <c r="AH174" s="281" t="s">
        <v>51</v>
      </c>
      <c r="AI174" s="281" t="s">
        <v>51</v>
      </c>
      <c r="AJ174" s="281" t="s">
        <v>51</v>
      </c>
      <c r="AK174" s="281" t="s">
        <v>51</v>
      </c>
      <c r="AL174" s="281" t="s">
        <v>51</v>
      </c>
      <c r="AM174" s="289" t="s">
        <v>51</v>
      </c>
      <c r="AN174" s="289" t="s">
        <v>51</v>
      </c>
      <c r="AO174" s="281" t="s">
        <v>51</v>
      </c>
      <c r="AP174" s="281">
        <v>10</v>
      </c>
      <c r="AQ174" s="298">
        <f t="shared" ref="AQ174:AQ195" si="1258">SUM(V176:AP176)</f>
        <v>86</v>
      </c>
      <c r="AR174" s="299">
        <f>SUM(AQ174,S176:U176,R174,B174:C176)</f>
        <v>207</v>
      </c>
    </row>
    <row r="175" spans="1:44">
      <c r="A175" s="309"/>
      <c r="B175" s="274"/>
      <c r="C175" s="274"/>
      <c r="D175" s="221"/>
      <c r="E175" s="221"/>
      <c r="F175" s="221"/>
      <c r="G175" s="209"/>
      <c r="H175" s="221"/>
      <c r="I175" s="221"/>
      <c r="J175" s="221"/>
      <c r="K175" s="221"/>
      <c r="L175" s="221"/>
      <c r="M175" s="221"/>
      <c r="N175" s="221">
        <v>16</v>
      </c>
      <c r="O175" s="221">
        <v>18</v>
      </c>
      <c r="P175" s="221"/>
      <c r="Q175" s="221"/>
      <c r="R175" s="282"/>
      <c r="S175" s="209">
        <f>12+6</f>
        <v>18</v>
      </c>
      <c r="T175" s="209"/>
      <c r="U175" s="279">
        <v>15</v>
      </c>
      <c r="V175" s="280" t="s">
        <v>51</v>
      </c>
      <c r="W175" s="281" t="s">
        <v>51</v>
      </c>
      <c r="X175" s="281" t="s">
        <v>51</v>
      </c>
      <c r="Y175" s="289" t="s">
        <v>51</v>
      </c>
      <c r="Z175" s="281" t="s">
        <v>51</v>
      </c>
      <c r="AA175" s="281" t="s">
        <v>51</v>
      </c>
      <c r="AB175" s="281" t="s">
        <v>51</v>
      </c>
      <c r="AC175" s="281" t="s">
        <v>51</v>
      </c>
      <c r="AD175" s="281">
        <v>16</v>
      </c>
      <c r="AE175" s="281" t="s">
        <v>51</v>
      </c>
      <c r="AF175" s="281" t="s">
        <v>51</v>
      </c>
      <c r="AG175" s="281" t="s">
        <v>51</v>
      </c>
      <c r="AH175" s="281" t="s">
        <v>51</v>
      </c>
      <c r="AI175" s="281" t="s">
        <v>51</v>
      </c>
      <c r="AJ175" s="281" t="s">
        <v>51</v>
      </c>
      <c r="AK175" s="281" t="s">
        <v>51</v>
      </c>
      <c r="AL175" s="281" t="s">
        <v>51</v>
      </c>
      <c r="AM175" s="289" t="s">
        <v>51</v>
      </c>
      <c r="AN175" s="289" t="s">
        <v>51</v>
      </c>
      <c r="AO175" s="281" t="s">
        <v>51</v>
      </c>
      <c r="AP175" s="281">
        <v>16</v>
      </c>
      <c r="AQ175" s="298"/>
      <c r="AR175" s="300"/>
    </row>
    <row r="176" spans="1:44">
      <c r="A176" s="309"/>
      <c r="B176" s="275"/>
      <c r="C176" s="275"/>
      <c r="D176" s="214">
        <f t="shared" ref="D176:Q176" si="1259">SUM(D174:D175)</f>
        <v>0</v>
      </c>
      <c r="E176" s="214">
        <f t="shared" si="1259"/>
        <v>0</v>
      </c>
      <c r="F176" s="214">
        <f t="shared" si="1259"/>
        <v>0</v>
      </c>
      <c r="G176" s="214">
        <f t="shared" si="1259"/>
        <v>0</v>
      </c>
      <c r="H176" s="214">
        <f t="shared" si="1259"/>
        <v>0</v>
      </c>
      <c r="I176" s="214">
        <f t="shared" si="1259"/>
        <v>0</v>
      </c>
      <c r="J176" s="214">
        <f t="shared" si="1259"/>
        <v>0</v>
      </c>
      <c r="K176" s="214">
        <f t="shared" si="1259"/>
        <v>0</v>
      </c>
      <c r="L176" s="214">
        <f t="shared" si="1259"/>
        <v>0</v>
      </c>
      <c r="M176" s="214">
        <f t="shared" si="1259"/>
        <v>0</v>
      </c>
      <c r="N176" s="214">
        <f t="shared" si="1259"/>
        <v>28</v>
      </c>
      <c r="O176" s="214">
        <f t="shared" si="1259"/>
        <v>30</v>
      </c>
      <c r="P176" s="214">
        <f t="shared" si="1259"/>
        <v>6</v>
      </c>
      <c r="Q176" s="214">
        <f t="shared" si="1259"/>
        <v>0</v>
      </c>
      <c r="R176" s="283"/>
      <c r="S176" s="214">
        <f>SUM(S174:S175)</f>
        <v>30</v>
      </c>
      <c r="T176" s="214">
        <f>SUM(T174:T175)</f>
        <v>0</v>
      </c>
      <c r="U176" s="284">
        <f t="shared" ref="U176:V176" si="1260">SUM(U174:U175)</f>
        <v>27</v>
      </c>
      <c r="V176" s="285">
        <f t="shared" si="1260"/>
        <v>0</v>
      </c>
      <c r="W176" s="285">
        <f t="shared" ref="W176" si="1261">SUM(W174:W175)</f>
        <v>0</v>
      </c>
      <c r="X176" s="285">
        <f t="shared" ref="X176" si="1262">SUM(X174:X175)</f>
        <v>0</v>
      </c>
      <c r="Y176" s="285">
        <f t="shared" ref="Y176" si="1263">SUM(Y174:Y175)</f>
        <v>0</v>
      </c>
      <c r="Z176" s="285">
        <f t="shared" ref="Z176" si="1264">SUM(Z174:Z175)</f>
        <v>0</v>
      </c>
      <c r="AA176" s="285">
        <f t="shared" ref="AA176" si="1265">SUM(AA174:AA175)</f>
        <v>0</v>
      </c>
      <c r="AB176" s="285">
        <f t="shared" ref="AB176" si="1266">SUM(AB174:AB175)</f>
        <v>0</v>
      </c>
      <c r="AC176" s="285">
        <f t="shared" ref="AC176" si="1267">SUM(AC174:AC175)</f>
        <v>0</v>
      </c>
      <c r="AD176" s="285">
        <f t="shared" ref="AD176" si="1268">SUM(AD174:AD175)</f>
        <v>60</v>
      </c>
      <c r="AE176" s="285">
        <f t="shared" ref="AE176" si="1269">SUM(AE174:AE175)</f>
        <v>0</v>
      </c>
      <c r="AF176" s="285">
        <f t="shared" ref="AF176" si="1270">SUM(AF174:AF175)</f>
        <v>0</v>
      </c>
      <c r="AG176" s="285">
        <f t="shared" ref="AG176" si="1271">SUM(AG174:AG175)</f>
        <v>0</v>
      </c>
      <c r="AH176" s="285">
        <f t="shared" ref="AH176" si="1272">SUM(AH174:AH175)</f>
        <v>0</v>
      </c>
      <c r="AI176" s="285">
        <f t="shared" ref="AI176" si="1273">SUM(AI174:AI175)</f>
        <v>0</v>
      </c>
      <c r="AJ176" s="285">
        <f t="shared" ref="AJ176" si="1274">SUM(AJ174:AJ175)</f>
        <v>0</v>
      </c>
      <c r="AK176" s="285">
        <f t="shared" ref="AK176" si="1275">SUM(AK174:AK175)</f>
        <v>0</v>
      </c>
      <c r="AL176" s="285">
        <f t="shared" ref="AL176" si="1276">SUM(AL174:AL175)</f>
        <v>0</v>
      </c>
      <c r="AM176" s="285">
        <f t="shared" ref="AM176" si="1277">SUM(AM174:AM175)</f>
        <v>0</v>
      </c>
      <c r="AN176" s="285">
        <f t="shared" ref="AN176" si="1278">SUM(AN174:AN175)</f>
        <v>0</v>
      </c>
      <c r="AO176" s="285">
        <f t="shared" ref="AO176" si="1279">SUM(AO174:AO175)</f>
        <v>0</v>
      </c>
      <c r="AP176" s="285">
        <f t="shared" ref="AP176" si="1280">SUM(AP174:AP175)</f>
        <v>26</v>
      </c>
      <c r="AQ176" s="301"/>
      <c r="AR176" s="302"/>
    </row>
    <row r="177" spans="1:44">
      <c r="A177" s="309" t="s">
        <v>233</v>
      </c>
      <c r="B177" s="273"/>
      <c r="C177" s="273"/>
      <c r="D177" s="209"/>
      <c r="E177" s="209"/>
      <c r="F177" s="209">
        <v>12</v>
      </c>
      <c r="G177" s="231"/>
      <c r="H177" s="209"/>
      <c r="I177" s="209"/>
      <c r="J177" s="209"/>
      <c r="K177" s="209"/>
      <c r="L177" s="209"/>
      <c r="M177" s="209"/>
      <c r="N177" s="209">
        <v>12</v>
      </c>
      <c r="O177" s="209"/>
      <c r="P177" s="209"/>
      <c r="Q177" s="209"/>
      <c r="R177" s="278">
        <f>SUM(LARGE(D179:Q179,{1,2,3,4,5,6,7}))</f>
        <v>35</v>
      </c>
      <c r="S177" s="209">
        <v>12</v>
      </c>
      <c r="T177" s="209"/>
      <c r="U177" s="279">
        <v>12</v>
      </c>
      <c r="V177" s="280"/>
      <c r="W177" s="281"/>
      <c r="X177" s="281"/>
      <c r="Y177" s="289"/>
      <c r="Z177" s="281"/>
      <c r="AA177" s="281"/>
      <c r="AB177" s="281"/>
      <c r="AC177" s="281"/>
      <c r="AD177" s="281"/>
      <c r="AE177" s="281"/>
      <c r="AF177" s="281"/>
      <c r="AG177" s="281"/>
      <c r="AH177" s="281"/>
      <c r="AI177" s="281"/>
      <c r="AJ177" s="281"/>
      <c r="AK177" s="281"/>
      <c r="AL177" s="281"/>
      <c r="AM177" s="289"/>
      <c r="AN177" s="289"/>
      <c r="AO177" s="281"/>
      <c r="AP177" s="281"/>
      <c r="AQ177" s="298">
        <f t="shared" ref="AQ177:AQ198" si="1281">SUM(V179:AP179)</f>
        <v>0</v>
      </c>
      <c r="AR177" s="299">
        <f>SUM(AQ177,S179:U179,R177,B177:C179)</f>
        <v>174</v>
      </c>
    </row>
    <row r="178" spans="1:44">
      <c r="A178" s="309"/>
      <c r="B178" s="274"/>
      <c r="C178" s="274"/>
      <c r="D178" s="221"/>
      <c r="E178" s="221"/>
      <c r="F178" s="221">
        <v>2</v>
      </c>
      <c r="G178" s="209"/>
      <c r="H178" s="221"/>
      <c r="I178" s="221"/>
      <c r="J178" s="221"/>
      <c r="K178" s="221"/>
      <c r="L178" s="221"/>
      <c r="M178" s="221"/>
      <c r="N178" s="221">
        <v>9</v>
      </c>
      <c r="O178" s="221"/>
      <c r="P178" s="221"/>
      <c r="Q178" s="221"/>
      <c r="R178" s="282"/>
      <c r="S178" s="209">
        <v>110</v>
      </c>
      <c r="T178" s="209"/>
      <c r="U178" s="279">
        <v>5</v>
      </c>
      <c r="V178" s="280"/>
      <c r="W178" s="281"/>
      <c r="X178" s="281"/>
      <c r="Y178" s="289"/>
      <c r="Z178" s="281"/>
      <c r="AA178" s="281"/>
      <c r="AB178" s="281"/>
      <c r="AC178" s="281"/>
      <c r="AD178" s="281"/>
      <c r="AE178" s="281"/>
      <c r="AF178" s="281"/>
      <c r="AG178" s="281"/>
      <c r="AH178" s="281"/>
      <c r="AI178" s="281"/>
      <c r="AJ178" s="281"/>
      <c r="AK178" s="281"/>
      <c r="AL178" s="281"/>
      <c r="AM178" s="289"/>
      <c r="AN178" s="289"/>
      <c r="AO178" s="281"/>
      <c r="AP178" s="281"/>
      <c r="AQ178" s="298"/>
      <c r="AR178" s="300"/>
    </row>
    <row r="179" spans="1:44">
      <c r="A179" s="309"/>
      <c r="B179" s="275"/>
      <c r="C179" s="275"/>
      <c r="D179" s="214">
        <f t="shared" ref="D179:Q179" si="1282">SUM(D177:D178)</f>
        <v>0</v>
      </c>
      <c r="E179" s="214">
        <f t="shared" si="1282"/>
        <v>0</v>
      </c>
      <c r="F179" s="214">
        <f t="shared" si="1282"/>
        <v>14</v>
      </c>
      <c r="G179" s="214">
        <f t="shared" si="1282"/>
        <v>0</v>
      </c>
      <c r="H179" s="214">
        <f t="shared" si="1282"/>
        <v>0</v>
      </c>
      <c r="I179" s="214">
        <f t="shared" si="1282"/>
        <v>0</v>
      </c>
      <c r="J179" s="214">
        <f t="shared" si="1282"/>
        <v>0</v>
      </c>
      <c r="K179" s="214">
        <f t="shared" si="1282"/>
        <v>0</v>
      </c>
      <c r="L179" s="214">
        <f t="shared" si="1282"/>
        <v>0</v>
      </c>
      <c r="M179" s="214">
        <f t="shared" si="1282"/>
        <v>0</v>
      </c>
      <c r="N179" s="214">
        <f t="shared" si="1282"/>
        <v>21</v>
      </c>
      <c r="O179" s="214">
        <f t="shared" si="1282"/>
        <v>0</v>
      </c>
      <c r="P179" s="214">
        <f t="shared" si="1282"/>
        <v>0</v>
      </c>
      <c r="Q179" s="214">
        <f t="shared" si="1282"/>
        <v>0</v>
      </c>
      <c r="R179" s="283"/>
      <c r="S179" s="214">
        <f>SUM(S177:S178)</f>
        <v>122</v>
      </c>
      <c r="T179" s="214">
        <f>SUM(T177:T178)</f>
        <v>0</v>
      </c>
      <c r="U179" s="284">
        <f t="shared" ref="U179:V179" si="1283">SUM(U177:U178)</f>
        <v>17</v>
      </c>
      <c r="V179" s="285">
        <f t="shared" si="1283"/>
        <v>0</v>
      </c>
      <c r="W179" s="285">
        <f t="shared" ref="W179" si="1284">SUM(W177:W178)</f>
        <v>0</v>
      </c>
      <c r="X179" s="285">
        <f t="shared" ref="X179" si="1285">SUM(X177:X178)</f>
        <v>0</v>
      </c>
      <c r="Y179" s="285">
        <f t="shared" ref="Y179" si="1286">SUM(Y177:Y178)</f>
        <v>0</v>
      </c>
      <c r="Z179" s="285">
        <f t="shared" ref="Z179" si="1287">SUM(Z177:Z178)</f>
        <v>0</v>
      </c>
      <c r="AA179" s="285">
        <f t="shared" ref="AA179" si="1288">SUM(AA177:AA178)</f>
        <v>0</v>
      </c>
      <c r="AB179" s="285">
        <f t="shared" ref="AB179" si="1289">SUM(AB177:AB178)</f>
        <v>0</v>
      </c>
      <c r="AC179" s="285">
        <f t="shared" ref="AC179" si="1290">SUM(AC177:AC178)</f>
        <v>0</v>
      </c>
      <c r="AD179" s="285">
        <f t="shared" ref="AD179" si="1291">SUM(AD177:AD178)</f>
        <v>0</v>
      </c>
      <c r="AE179" s="285">
        <f t="shared" ref="AE179" si="1292">SUM(AE177:AE178)</f>
        <v>0</v>
      </c>
      <c r="AF179" s="285">
        <f t="shared" ref="AF179" si="1293">SUM(AF177:AF178)</f>
        <v>0</v>
      </c>
      <c r="AG179" s="285">
        <f t="shared" ref="AG179" si="1294">SUM(AG177:AG178)</f>
        <v>0</v>
      </c>
      <c r="AH179" s="285">
        <f t="shared" ref="AH179" si="1295">SUM(AH177:AH178)</f>
        <v>0</v>
      </c>
      <c r="AI179" s="285">
        <f t="shared" ref="AI179" si="1296">SUM(AI177:AI178)</f>
        <v>0</v>
      </c>
      <c r="AJ179" s="285">
        <f t="shared" ref="AJ179" si="1297">SUM(AJ177:AJ178)</f>
        <v>0</v>
      </c>
      <c r="AK179" s="285">
        <f t="shared" ref="AK179" si="1298">SUM(AK177:AK178)</f>
        <v>0</v>
      </c>
      <c r="AL179" s="285">
        <f t="shared" ref="AL179" si="1299">SUM(AL177:AL178)</f>
        <v>0</v>
      </c>
      <c r="AM179" s="285">
        <f t="shared" ref="AM179" si="1300">SUM(AM177:AM178)</f>
        <v>0</v>
      </c>
      <c r="AN179" s="285">
        <f t="shared" ref="AN179" si="1301">SUM(AN177:AN178)</f>
        <v>0</v>
      </c>
      <c r="AO179" s="285">
        <f t="shared" ref="AO179" si="1302">SUM(AO177:AO178)</f>
        <v>0</v>
      </c>
      <c r="AP179" s="285">
        <f t="shared" ref="AP179" si="1303">SUM(AP177:AP178)</f>
        <v>0</v>
      </c>
      <c r="AQ179" s="301"/>
      <c r="AR179" s="302"/>
    </row>
    <row r="180" spans="1:44">
      <c r="A180" s="309" t="s">
        <v>234</v>
      </c>
      <c r="B180" s="273"/>
      <c r="C180" s="273"/>
      <c r="D180" s="209"/>
      <c r="E180" s="209"/>
      <c r="F180" s="209"/>
      <c r="G180" s="231">
        <v>12</v>
      </c>
      <c r="H180" s="209"/>
      <c r="I180" s="209"/>
      <c r="J180" s="209"/>
      <c r="K180" s="209"/>
      <c r="L180" s="209"/>
      <c r="M180" s="209"/>
      <c r="N180" s="209">
        <v>0</v>
      </c>
      <c r="O180" s="209"/>
      <c r="P180" s="209"/>
      <c r="Q180" s="209"/>
      <c r="R180" s="278">
        <f>SUM(LARGE(D182:Q182,{1,2,3,4,5,6,7}))</f>
        <v>560</v>
      </c>
      <c r="S180" s="209">
        <v>6</v>
      </c>
      <c r="T180" s="209"/>
      <c r="U180" s="279">
        <v>12</v>
      </c>
      <c r="V180" s="280"/>
      <c r="W180" s="281"/>
      <c r="X180" s="281"/>
      <c r="Y180" s="289"/>
      <c r="Z180" s="281"/>
      <c r="AA180" s="281"/>
      <c r="AB180" s="281"/>
      <c r="AC180" s="281"/>
      <c r="AD180" s="281"/>
      <c r="AE180" s="281"/>
      <c r="AF180" s="281"/>
      <c r="AG180" s="281"/>
      <c r="AH180" s="281"/>
      <c r="AI180" s="281"/>
      <c r="AJ180" s="281"/>
      <c r="AK180" s="281"/>
      <c r="AL180" s="281"/>
      <c r="AM180" s="289"/>
      <c r="AN180" s="289"/>
      <c r="AO180" s="281"/>
      <c r="AP180" s="281"/>
      <c r="AQ180" s="298">
        <f t="shared" si="1143"/>
        <v>0</v>
      </c>
      <c r="AR180" s="299">
        <f>SUM(AQ180,S182:U182,R180,B180:C182)</f>
        <v>595</v>
      </c>
    </row>
    <row r="181" spans="1:44">
      <c r="A181" s="309"/>
      <c r="B181" s="274"/>
      <c r="C181" s="274"/>
      <c r="D181" s="221"/>
      <c r="E181" s="221"/>
      <c r="F181" s="221"/>
      <c r="G181" s="209">
        <v>548</v>
      </c>
      <c r="H181" s="221"/>
      <c r="I181" s="221"/>
      <c r="J181" s="221"/>
      <c r="K181" s="221"/>
      <c r="L181" s="221"/>
      <c r="M181" s="221"/>
      <c r="N181" s="221">
        <v>0</v>
      </c>
      <c r="O181" s="221"/>
      <c r="P181" s="221"/>
      <c r="Q181" s="221"/>
      <c r="R181" s="282"/>
      <c r="S181" s="209">
        <v>12</v>
      </c>
      <c r="T181" s="209"/>
      <c r="U181" s="279">
        <v>5</v>
      </c>
      <c r="V181" s="280"/>
      <c r="W181" s="281"/>
      <c r="X181" s="281"/>
      <c r="Y181" s="289"/>
      <c r="Z181" s="281"/>
      <c r="AA181" s="281"/>
      <c r="AB181" s="281"/>
      <c r="AC181" s="281"/>
      <c r="AD181" s="281"/>
      <c r="AE181" s="281"/>
      <c r="AF181" s="281"/>
      <c r="AG181" s="281"/>
      <c r="AH181" s="281"/>
      <c r="AI181" s="281"/>
      <c r="AJ181" s="281"/>
      <c r="AK181" s="281"/>
      <c r="AL181" s="281"/>
      <c r="AM181" s="289"/>
      <c r="AN181" s="289"/>
      <c r="AO181" s="281"/>
      <c r="AP181" s="281"/>
      <c r="AQ181" s="298"/>
      <c r="AR181" s="300"/>
    </row>
    <row r="182" spans="1:44">
      <c r="A182" s="309"/>
      <c r="B182" s="275"/>
      <c r="C182" s="275"/>
      <c r="D182" s="214">
        <f t="shared" ref="D182:Q182" si="1304">SUM(D180:D181)</f>
        <v>0</v>
      </c>
      <c r="E182" s="214">
        <f t="shared" si="1304"/>
        <v>0</v>
      </c>
      <c r="F182" s="214">
        <f t="shared" si="1304"/>
        <v>0</v>
      </c>
      <c r="G182" s="214">
        <f t="shared" si="1304"/>
        <v>560</v>
      </c>
      <c r="H182" s="214">
        <f t="shared" si="1304"/>
        <v>0</v>
      </c>
      <c r="I182" s="214">
        <f t="shared" si="1304"/>
        <v>0</v>
      </c>
      <c r="J182" s="214">
        <f t="shared" si="1304"/>
        <v>0</v>
      </c>
      <c r="K182" s="214">
        <f t="shared" si="1304"/>
        <v>0</v>
      </c>
      <c r="L182" s="214">
        <f t="shared" si="1304"/>
        <v>0</v>
      </c>
      <c r="M182" s="214">
        <f t="shared" si="1304"/>
        <v>0</v>
      </c>
      <c r="N182" s="214">
        <f t="shared" si="1304"/>
        <v>0</v>
      </c>
      <c r="O182" s="214">
        <f t="shared" si="1304"/>
        <v>0</v>
      </c>
      <c r="P182" s="214">
        <f t="shared" si="1304"/>
        <v>0</v>
      </c>
      <c r="Q182" s="214">
        <f t="shared" si="1304"/>
        <v>0</v>
      </c>
      <c r="R182" s="283"/>
      <c r="S182" s="214">
        <f>SUM(S180:S181)</f>
        <v>18</v>
      </c>
      <c r="T182" s="214">
        <f>SUM(T180:T181)</f>
        <v>0</v>
      </c>
      <c r="U182" s="284">
        <f t="shared" ref="U182:V182" si="1305">SUM(U180:U181)</f>
        <v>17</v>
      </c>
      <c r="V182" s="285">
        <f t="shared" si="1305"/>
        <v>0</v>
      </c>
      <c r="W182" s="285">
        <f t="shared" ref="W182" si="1306">SUM(W180:W181)</f>
        <v>0</v>
      </c>
      <c r="X182" s="285">
        <f t="shared" ref="X182" si="1307">SUM(X180:X181)</f>
        <v>0</v>
      </c>
      <c r="Y182" s="285">
        <f t="shared" ref="Y182" si="1308">SUM(Y180:Y181)</f>
        <v>0</v>
      </c>
      <c r="Z182" s="285">
        <f t="shared" ref="Z182" si="1309">SUM(Z180:Z181)</f>
        <v>0</v>
      </c>
      <c r="AA182" s="285">
        <f t="shared" ref="AA182" si="1310">SUM(AA180:AA181)</f>
        <v>0</v>
      </c>
      <c r="AB182" s="285">
        <f t="shared" ref="AB182" si="1311">SUM(AB180:AB181)</f>
        <v>0</v>
      </c>
      <c r="AC182" s="285">
        <f t="shared" ref="AC182" si="1312">SUM(AC180:AC181)</f>
        <v>0</v>
      </c>
      <c r="AD182" s="285">
        <f t="shared" ref="AD182" si="1313">SUM(AD180:AD181)</f>
        <v>0</v>
      </c>
      <c r="AE182" s="285">
        <f t="shared" ref="AE182" si="1314">SUM(AE180:AE181)</f>
        <v>0</v>
      </c>
      <c r="AF182" s="285">
        <f t="shared" ref="AF182" si="1315">SUM(AF180:AF181)</f>
        <v>0</v>
      </c>
      <c r="AG182" s="285">
        <f t="shared" ref="AG182" si="1316">SUM(AG180:AG181)</f>
        <v>0</v>
      </c>
      <c r="AH182" s="285">
        <f t="shared" ref="AH182" si="1317">SUM(AH180:AH181)</f>
        <v>0</v>
      </c>
      <c r="AI182" s="285">
        <f t="shared" ref="AI182" si="1318">SUM(AI180:AI181)</f>
        <v>0</v>
      </c>
      <c r="AJ182" s="285">
        <f t="shared" ref="AJ182" si="1319">SUM(AJ180:AJ181)</f>
        <v>0</v>
      </c>
      <c r="AK182" s="285">
        <f t="shared" ref="AK182" si="1320">SUM(AK180:AK181)</f>
        <v>0</v>
      </c>
      <c r="AL182" s="285">
        <f t="shared" ref="AL182" si="1321">SUM(AL180:AL181)</f>
        <v>0</v>
      </c>
      <c r="AM182" s="285">
        <f t="shared" ref="AM182" si="1322">SUM(AM180:AM181)</f>
        <v>0</v>
      </c>
      <c r="AN182" s="285">
        <f t="shared" ref="AN182" si="1323">SUM(AN180:AN181)</f>
        <v>0</v>
      </c>
      <c r="AO182" s="285">
        <f t="shared" ref="AO182" si="1324">SUM(AO180:AO181)</f>
        <v>0</v>
      </c>
      <c r="AP182" s="285">
        <f t="shared" ref="AP182" si="1325">SUM(AP180:AP181)</f>
        <v>0</v>
      </c>
      <c r="AQ182" s="301"/>
      <c r="AR182" s="302"/>
    </row>
    <row r="183" spans="1:44">
      <c r="A183" s="309" t="s">
        <v>235</v>
      </c>
      <c r="B183" s="273"/>
      <c r="C183" s="273"/>
      <c r="D183" s="209"/>
      <c r="E183" s="209"/>
      <c r="F183" s="209">
        <v>12</v>
      </c>
      <c r="G183" s="231">
        <v>12</v>
      </c>
      <c r="H183" s="209"/>
      <c r="I183" s="209">
        <v>6</v>
      </c>
      <c r="J183" s="209">
        <v>6</v>
      </c>
      <c r="K183" s="209">
        <v>12</v>
      </c>
      <c r="L183" s="209"/>
      <c r="M183" s="209"/>
      <c r="N183" s="209">
        <v>12</v>
      </c>
      <c r="O183" s="209"/>
      <c r="P183" s="209"/>
      <c r="Q183" s="209">
        <v>12</v>
      </c>
      <c r="R183" s="278">
        <f>SUM(LARGE(D185:Q185,{1,2,3,4,5,6,7}))</f>
        <v>384</v>
      </c>
      <c r="S183" s="209">
        <v>24</v>
      </c>
      <c r="T183" s="209">
        <v>12</v>
      </c>
      <c r="U183" s="279">
        <v>12</v>
      </c>
      <c r="V183" s="280">
        <v>0</v>
      </c>
      <c r="W183" s="281" t="s">
        <v>51</v>
      </c>
      <c r="X183" s="281" t="s">
        <v>51</v>
      </c>
      <c r="Y183" s="289" t="s">
        <v>51</v>
      </c>
      <c r="Z183" s="281" t="s">
        <v>51</v>
      </c>
      <c r="AA183" s="281" t="s">
        <v>51</v>
      </c>
      <c r="AB183" s="281" t="s">
        <v>51</v>
      </c>
      <c r="AC183" s="281" t="s">
        <v>51</v>
      </c>
      <c r="AD183" s="281" t="s">
        <v>51</v>
      </c>
      <c r="AE183" s="281" t="s">
        <v>51</v>
      </c>
      <c r="AF183" s="281" t="s">
        <v>51</v>
      </c>
      <c r="AG183" s="281" t="s">
        <v>51</v>
      </c>
      <c r="AH183" s="281" t="s">
        <v>51</v>
      </c>
      <c r="AI183" s="281" t="s">
        <v>51</v>
      </c>
      <c r="AJ183" s="281" t="s">
        <v>51</v>
      </c>
      <c r="AK183" s="281" t="s">
        <v>51</v>
      </c>
      <c r="AL183" s="281" t="s">
        <v>51</v>
      </c>
      <c r="AM183" s="289" t="s">
        <v>51</v>
      </c>
      <c r="AN183" s="289" t="s">
        <v>51</v>
      </c>
      <c r="AO183" s="281" t="s">
        <v>51</v>
      </c>
      <c r="AP183" s="281" t="s">
        <v>51</v>
      </c>
      <c r="AQ183" s="298">
        <f t="shared" ref="AQ183" si="1326">SUM(V185:AP185)</f>
        <v>16</v>
      </c>
      <c r="AR183" s="299">
        <f>SUM(AQ183,S185:U185,R183,B183:C185)</f>
        <v>557.5</v>
      </c>
    </row>
    <row r="184" spans="1:44">
      <c r="A184" s="309"/>
      <c r="B184" s="274"/>
      <c r="C184" s="274"/>
      <c r="D184" s="221"/>
      <c r="E184" s="221"/>
      <c r="F184" s="221">
        <v>0</v>
      </c>
      <c r="G184" s="209">
        <v>255</v>
      </c>
      <c r="H184" s="221"/>
      <c r="I184" s="221"/>
      <c r="J184" s="221"/>
      <c r="K184" s="221">
        <v>7</v>
      </c>
      <c r="L184" s="221"/>
      <c r="M184" s="221"/>
      <c r="N184" s="221">
        <v>35</v>
      </c>
      <c r="O184" s="221"/>
      <c r="P184" s="221"/>
      <c r="Q184" s="221">
        <v>15</v>
      </c>
      <c r="R184" s="282"/>
      <c r="S184" s="209">
        <f>38+61.5</f>
        <v>99.5</v>
      </c>
      <c r="T184" s="209">
        <v>0</v>
      </c>
      <c r="U184" s="279">
        <v>10</v>
      </c>
      <c r="V184" s="280">
        <v>16</v>
      </c>
      <c r="W184" s="281" t="s">
        <v>51</v>
      </c>
      <c r="X184" s="281" t="s">
        <v>51</v>
      </c>
      <c r="Y184" s="289" t="s">
        <v>51</v>
      </c>
      <c r="Z184" s="281" t="s">
        <v>51</v>
      </c>
      <c r="AA184" s="281" t="s">
        <v>51</v>
      </c>
      <c r="AB184" s="281" t="s">
        <v>51</v>
      </c>
      <c r="AC184" s="281" t="s">
        <v>51</v>
      </c>
      <c r="AD184" s="281" t="s">
        <v>51</v>
      </c>
      <c r="AE184" s="281" t="s">
        <v>51</v>
      </c>
      <c r="AF184" s="281" t="s">
        <v>51</v>
      </c>
      <c r="AG184" s="281" t="s">
        <v>51</v>
      </c>
      <c r="AH184" s="281" t="s">
        <v>51</v>
      </c>
      <c r="AI184" s="281" t="s">
        <v>51</v>
      </c>
      <c r="AJ184" s="281" t="s">
        <v>51</v>
      </c>
      <c r="AK184" s="281" t="s">
        <v>51</v>
      </c>
      <c r="AL184" s="281" t="s">
        <v>51</v>
      </c>
      <c r="AM184" s="289" t="s">
        <v>51</v>
      </c>
      <c r="AN184" s="289" t="s">
        <v>51</v>
      </c>
      <c r="AO184" s="281" t="s">
        <v>51</v>
      </c>
      <c r="AP184" s="281" t="s">
        <v>51</v>
      </c>
      <c r="AQ184" s="298"/>
      <c r="AR184" s="300"/>
    </row>
    <row r="185" spans="1:44">
      <c r="A185" s="309"/>
      <c r="B185" s="275"/>
      <c r="C185" s="275"/>
      <c r="D185" s="214">
        <f t="shared" ref="D185:Q185" si="1327">SUM(D183:D184)</f>
        <v>0</v>
      </c>
      <c r="E185" s="214">
        <f t="shared" si="1327"/>
        <v>0</v>
      </c>
      <c r="F185" s="214">
        <f t="shared" si="1327"/>
        <v>12</v>
      </c>
      <c r="G185" s="214">
        <f t="shared" si="1327"/>
        <v>267</v>
      </c>
      <c r="H185" s="214">
        <f t="shared" si="1327"/>
        <v>0</v>
      </c>
      <c r="I185" s="214">
        <f t="shared" si="1327"/>
        <v>6</v>
      </c>
      <c r="J185" s="214">
        <f t="shared" si="1327"/>
        <v>6</v>
      </c>
      <c r="K185" s="214">
        <f t="shared" si="1327"/>
        <v>19</v>
      </c>
      <c r="L185" s="214">
        <f t="shared" si="1327"/>
        <v>0</v>
      </c>
      <c r="M185" s="214">
        <f t="shared" si="1327"/>
        <v>0</v>
      </c>
      <c r="N185" s="214">
        <f t="shared" si="1327"/>
        <v>47</v>
      </c>
      <c r="O185" s="214">
        <f t="shared" si="1327"/>
        <v>0</v>
      </c>
      <c r="P185" s="214">
        <f t="shared" si="1327"/>
        <v>0</v>
      </c>
      <c r="Q185" s="214">
        <f t="shared" si="1327"/>
        <v>27</v>
      </c>
      <c r="R185" s="283"/>
      <c r="S185" s="214">
        <f>SUM(S183:S184)</f>
        <v>123.5</v>
      </c>
      <c r="T185" s="214">
        <f>SUM(T183:T184)</f>
        <v>12</v>
      </c>
      <c r="U185" s="284">
        <f t="shared" ref="U185:V185" si="1328">SUM(U183:U184)</f>
        <v>22</v>
      </c>
      <c r="V185" s="285">
        <f t="shared" si="1328"/>
        <v>16</v>
      </c>
      <c r="W185" s="285">
        <f t="shared" ref="W185" si="1329">SUM(W183:W184)</f>
        <v>0</v>
      </c>
      <c r="X185" s="285">
        <f t="shared" ref="X185" si="1330">SUM(X183:X184)</f>
        <v>0</v>
      </c>
      <c r="Y185" s="285">
        <f t="shared" ref="Y185" si="1331">SUM(Y183:Y184)</f>
        <v>0</v>
      </c>
      <c r="Z185" s="285">
        <f t="shared" ref="Z185" si="1332">SUM(Z183:Z184)</f>
        <v>0</v>
      </c>
      <c r="AA185" s="285">
        <f t="shared" ref="AA185" si="1333">SUM(AA183:AA184)</f>
        <v>0</v>
      </c>
      <c r="AB185" s="285">
        <f t="shared" ref="AB185" si="1334">SUM(AB183:AB184)</f>
        <v>0</v>
      </c>
      <c r="AC185" s="285">
        <f t="shared" ref="AC185" si="1335">SUM(AC183:AC184)</f>
        <v>0</v>
      </c>
      <c r="AD185" s="285">
        <f t="shared" ref="AD185" si="1336">SUM(AD183:AD184)</f>
        <v>0</v>
      </c>
      <c r="AE185" s="285">
        <f t="shared" ref="AE185" si="1337">SUM(AE183:AE184)</f>
        <v>0</v>
      </c>
      <c r="AF185" s="285">
        <f t="shared" ref="AF185" si="1338">SUM(AF183:AF184)</f>
        <v>0</v>
      </c>
      <c r="AG185" s="285">
        <f t="shared" ref="AG185" si="1339">SUM(AG183:AG184)</f>
        <v>0</v>
      </c>
      <c r="AH185" s="285">
        <f t="shared" ref="AH185" si="1340">SUM(AH183:AH184)</f>
        <v>0</v>
      </c>
      <c r="AI185" s="285">
        <f t="shared" ref="AI185" si="1341">SUM(AI183:AI184)</f>
        <v>0</v>
      </c>
      <c r="AJ185" s="285">
        <f t="shared" ref="AJ185" si="1342">SUM(AJ183:AJ184)</f>
        <v>0</v>
      </c>
      <c r="AK185" s="285">
        <f t="shared" ref="AK185" si="1343">SUM(AK183:AK184)</f>
        <v>0</v>
      </c>
      <c r="AL185" s="285">
        <f t="shared" ref="AL185" si="1344">SUM(AL183:AL184)</f>
        <v>0</v>
      </c>
      <c r="AM185" s="285">
        <f t="shared" ref="AM185" si="1345">SUM(AM183:AM184)</f>
        <v>0</v>
      </c>
      <c r="AN185" s="285">
        <f t="shared" ref="AN185" si="1346">SUM(AN183:AN184)</f>
        <v>0</v>
      </c>
      <c r="AO185" s="285">
        <f t="shared" ref="AO185" si="1347">SUM(AO183:AO184)</f>
        <v>0</v>
      </c>
      <c r="AP185" s="285">
        <f t="shared" ref="AP185" si="1348">SUM(AP183:AP184)</f>
        <v>0</v>
      </c>
      <c r="AQ185" s="301"/>
      <c r="AR185" s="302"/>
    </row>
    <row r="186" spans="1:44">
      <c r="A186" s="309" t="s">
        <v>166</v>
      </c>
      <c r="B186" s="273"/>
      <c r="C186" s="273"/>
      <c r="D186" s="209"/>
      <c r="E186" s="209"/>
      <c r="F186" s="209"/>
      <c r="G186" s="231">
        <v>12</v>
      </c>
      <c r="H186" s="209"/>
      <c r="I186" s="209"/>
      <c r="J186" s="209"/>
      <c r="K186" s="209"/>
      <c r="L186" s="209"/>
      <c r="M186" s="209"/>
      <c r="N186" s="209">
        <v>0</v>
      </c>
      <c r="O186" s="209"/>
      <c r="P186" s="209"/>
      <c r="Q186" s="209"/>
      <c r="R186" s="278">
        <f>SUM(LARGE(D188:Q188,{1,2,3,4,5,6,7}))</f>
        <v>136</v>
      </c>
      <c r="S186" s="209">
        <v>12</v>
      </c>
      <c r="T186" s="209"/>
      <c r="U186" s="279"/>
      <c r="V186" s="280"/>
      <c r="W186" s="281"/>
      <c r="X186" s="281"/>
      <c r="Y186" s="289"/>
      <c r="Z186" s="281"/>
      <c r="AA186" s="281"/>
      <c r="AB186" s="281"/>
      <c r="AC186" s="281"/>
      <c r="AD186" s="281"/>
      <c r="AE186" s="281"/>
      <c r="AF186" s="281"/>
      <c r="AG186" s="281"/>
      <c r="AH186" s="281"/>
      <c r="AI186" s="281"/>
      <c r="AJ186" s="281"/>
      <c r="AK186" s="281"/>
      <c r="AL186" s="281"/>
      <c r="AM186" s="289"/>
      <c r="AN186" s="289"/>
      <c r="AO186" s="281"/>
      <c r="AP186" s="281"/>
      <c r="AQ186" s="298">
        <f t="shared" ref="AQ186" si="1349">SUM(V188:AP188)</f>
        <v>0</v>
      </c>
      <c r="AR186" s="299">
        <f>SUM(AQ186,S188:U188,R186,B186:C188)</f>
        <v>155</v>
      </c>
    </row>
    <row r="187" spans="1:44">
      <c r="A187" s="309"/>
      <c r="B187" s="274"/>
      <c r="C187" s="274"/>
      <c r="D187" s="221"/>
      <c r="E187" s="221"/>
      <c r="F187" s="221"/>
      <c r="G187" s="209">
        <v>124</v>
      </c>
      <c r="H187" s="221"/>
      <c r="I187" s="221"/>
      <c r="J187" s="221"/>
      <c r="K187" s="221"/>
      <c r="L187" s="221"/>
      <c r="M187" s="221"/>
      <c r="N187" s="221">
        <v>0</v>
      </c>
      <c r="O187" s="221"/>
      <c r="P187" s="221"/>
      <c r="Q187" s="221"/>
      <c r="R187" s="282"/>
      <c r="S187" s="209">
        <v>7</v>
      </c>
      <c r="T187" s="209"/>
      <c r="U187" s="279"/>
      <c r="V187" s="280"/>
      <c r="W187" s="281"/>
      <c r="X187" s="281"/>
      <c r="Y187" s="289"/>
      <c r="Z187" s="281"/>
      <c r="AA187" s="281"/>
      <c r="AB187" s="281"/>
      <c r="AC187" s="281"/>
      <c r="AD187" s="281"/>
      <c r="AE187" s="281"/>
      <c r="AF187" s="281"/>
      <c r="AG187" s="281"/>
      <c r="AH187" s="281"/>
      <c r="AI187" s="281"/>
      <c r="AJ187" s="281"/>
      <c r="AK187" s="281"/>
      <c r="AL187" s="281"/>
      <c r="AM187" s="289"/>
      <c r="AN187" s="289"/>
      <c r="AO187" s="281"/>
      <c r="AP187" s="281"/>
      <c r="AQ187" s="298"/>
      <c r="AR187" s="300"/>
    </row>
    <row r="188" spans="1:44">
      <c r="A188" s="309"/>
      <c r="B188" s="275"/>
      <c r="C188" s="275"/>
      <c r="D188" s="214">
        <f t="shared" ref="D188:Q188" si="1350">SUM(D186:D187)</f>
        <v>0</v>
      </c>
      <c r="E188" s="214">
        <f t="shared" si="1350"/>
        <v>0</v>
      </c>
      <c r="F188" s="214">
        <f t="shared" si="1350"/>
        <v>0</v>
      </c>
      <c r="G188" s="214">
        <f t="shared" si="1350"/>
        <v>136</v>
      </c>
      <c r="H188" s="214">
        <f t="shared" si="1350"/>
        <v>0</v>
      </c>
      <c r="I188" s="214">
        <f t="shared" si="1350"/>
        <v>0</v>
      </c>
      <c r="J188" s="214">
        <f t="shared" si="1350"/>
        <v>0</v>
      </c>
      <c r="K188" s="214">
        <f t="shared" si="1350"/>
        <v>0</v>
      </c>
      <c r="L188" s="214">
        <f t="shared" si="1350"/>
        <v>0</v>
      </c>
      <c r="M188" s="214">
        <f t="shared" si="1350"/>
        <v>0</v>
      </c>
      <c r="N188" s="214">
        <f t="shared" si="1350"/>
        <v>0</v>
      </c>
      <c r="O188" s="214">
        <f t="shared" si="1350"/>
        <v>0</v>
      </c>
      <c r="P188" s="214">
        <f t="shared" si="1350"/>
        <v>0</v>
      </c>
      <c r="Q188" s="214">
        <f t="shared" si="1350"/>
        <v>0</v>
      </c>
      <c r="R188" s="283"/>
      <c r="S188" s="214">
        <f>SUM(S186:S187)</f>
        <v>19</v>
      </c>
      <c r="T188" s="214">
        <f>SUM(T186:T187)</f>
        <v>0</v>
      </c>
      <c r="U188" s="284">
        <f t="shared" ref="U188:V188" si="1351">SUM(U186:U187)</f>
        <v>0</v>
      </c>
      <c r="V188" s="285">
        <f t="shared" si="1351"/>
        <v>0</v>
      </c>
      <c r="W188" s="285">
        <f t="shared" ref="W188" si="1352">SUM(W186:W187)</f>
        <v>0</v>
      </c>
      <c r="X188" s="285">
        <f t="shared" ref="X188" si="1353">SUM(X186:X187)</f>
        <v>0</v>
      </c>
      <c r="Y188" s="285">
        <f t="shared" ref="Y188" si="1354">SUM(Y186:Y187)</f>
        <v>0</v>
      </c>
      <c r="Z188" s="285">
        <f t="shared" ref="Z188" si="1355">SUM(Z186:Z187)</f>
        <v>0</v>
      </c>
      <c r="AA188" s="285">
        <f t="shared" ref="AA188" si="1356">SUM(AA186:AA187)</f>
        <v>0</v>
      </c>
      <c r="AB188" s="285">
        <f t="shared" ref="AB188" si="1357">SUM(AB186:AB187)</f>
        <v>0</v>
      </c>
      <c r="AC188" s="285">
        <f t="shared" ref="AC188" si="1358">SUM(AC186:AC187)</f>
        <v>0</v>
      </c>
      <c r="AD188" s="285">
        <f t="shared" ref="AD188" si="1359">SUM(AD186:AD187)</f>
        <v>0</v>
      </c>
      <c r="AE188" s="285">
        <f t="shared" ref="AE188" si="1360">SUM(AE186:AE187)</f>
        <v>0</v>
      </c>
      <c r="AF188" s="285">
        <f t="shared" ref="AF188" si="1361">SUM(AF186:AF187)</f>
        <v>0</v>
      </c>
      <c r="AG188" s="285">
        <f t="shared" ref="AG188" si="1362">SUM(AG186:AG187)</f>
        <v>0</v>
      </c>
      <c r="AH188" s="285">
        <f t="shared" ref="AH188" si="1363">SUM(AH186:AH187)</f>
        <v>0</v>
      </c>
      <c r="AI188" s="285">
        <f t="shared" ref="AI188" si="1364">SUM(AI186:AI187)</f>
        <v>0</v>
      </c>
      <c r="AJ188" s="285">
        <f t="shared" ref="AJ188" si="1365">SUM(AJ186:AJ187)</f>
        <v>0</v>
      </c>
      <c r="AK188" s="285">
        <f t="shared" ref="AK188" si="1366">SUM(AK186:AK187)</f>
        <v>0</v>
      </c>
      <c r="AL188" s="285">
        <f t="shared" ref="AL188" si="1367">SUM(AL186:AL187)</f>
        <v>0</v>
      </c>
      <c r="AM188" s="285">
        <f t="shared" ref="AM188" si="1368">SUM(AM186:AM187)</f>
        <v>0</v>
      </c>
      <c r="AN188" s="285">
        <f t="shared" ref="AN188" si="1369">SUM(AN186:AN187)</f>
        <v>0</v>
      </c>
      <c r="AO188" s="285">
        <f t="shared" ref="AO188" si="1370">SUM(AO186:AO187)</f>
        <v>0</v>
      </c>
      <c r="AP188" s="285">
        <f t="shared" ref="AP188" si="1371">SUM(AP186:AP187)</f>
        <v>0</v>
      </c>
      <c r="AQ188" s="301"/>
      <c r="AR188" s="302"/>
    </row>
    <row r="189" spans="1:44">
      <c r="A189" s="309" t="s">
        <v>236</v>
      </c>
      <c r="B189" s="273"/>
      <c r="C189" s="273"/>
      <c r="D189" s="209"/>
      <c r="E189" s="209"/>
      <c r="F189" s="209">
        <v>6</v>
      </c>
      <c r="G189" s="231">
        <v>0</v>
      </c>
      <c r="H189" s="209"/>
      <c r="I189" s="209">
        <v>6</v>
      </c>
      <c r="J189" s="209">
        <v>12</v>
      </c>
      <c r="K189" s="209">
        <v>6</v>
      </c>
      <c r="L189" s="209"/>
      <c r="M189" s="209"/>
      <c r="N189" s="209">
        <v>0</v>
      </c>
      <c r="O189" s="209">
        <v>12</v>
      </c>
      <c r="P189" s="209"/>
      <c r="Q189" s="209"/>
      <c r="R189" s="278">
        <f>SUM(LARGE(D191:Q191,{1,2,3,4,5,6,7}))</f>
        <v>71</v>
      </c>
      <c r="S189" s="209">
        <v>24</v>
      </c>
      <c r="T189" s="209">
        <v>12</v>
      </c>
      <c r="U189" s="279">
        <v>12</v>
      </c>
      <c r="V189" s="280" t="s">
        <v>51</v>
      </c>
      <c r="W189" s="281" t="s">
        <v>51</v>
      </c>
      <c r="X189" s="281" t="s">
        <v>51</v>
      </c>
      <c r="Y189" s="289" t="s">
        <v>51</v>
      </c>
      <c r="Z189" s="281" t="s">
        <v>51</v>
      </c>
      <c r="AA189" s="281" t="s">
        <v>51</v>
      </c>
      <c r="AB189" s="281" t="s">
        <v>51</v>
      </c>
      <c r="AC189" s="281" t="s">
        <v>51</v>
      </c>
      <c r="AD189" s="281" t="s">
        <v>51</v>
      </c>
      <c r="AE189" s="281" t="s">
        <v>51</v>
      </c>
      <c r="AF189" s="281" t="s">
        <v>51</v>
      </c>
      <c r="AG189" s="281" t="s">
        <v>51</v>
      </c>
      <c r="AH189" s="281" t="s">
        <v>51</v>
      </c>
      <c r="AI189" s="281" t="s">
        <v>51</v>
      </c>
      <c r="AJ189" s="281" t="s">
        <v>51</v>
      </c>
      <c r="AK189" s="281" t="s">
        <v>51</v>
      </c>
      <c r="AL189" s="281" t="s">
        <v>51</v>
      </c>
      <c r="AM189" s="289" t="s">
        <v>51</v>
      </c>
      <c r="AN189" s="289" t="s">
        <v>51</v>
      </c>
      <c r="AO189" s="281" t="s">
        <v>51</v>
      </c>
      <c r="AP189" s="281" t="s">
        <v>51</v>
      </c>
      <c r="AQ189" s="298">
        <f t="shared" si="1212"/>
        <v>0</v>
      </c>
      <c r="AR189" s="299">
        <f>SUM(AQ189,S191:U191,R189,B189:C191)</f>
        <v>158</v>
      </c>
    </row>
    <row r="190" spans="1:44">
      <c r="A190" s="309"/>
      <c r="B190" s="274"/>
      <c r="C190" s="274"/>
      <c r="D190" s="221"/>
      <c r="E190" s="221"/>
      <c r="F190" s="221">
        <v>4</v>
      </c>
      <c r="G190" s="209">
        <v>0</v>
      </c>
      <c r="H190" s="221"/>
      <c r="I190" s="221">
        <v>4</v>
      </c>
      <c r="J190" s="221">
        <v>1</v>
      </c>
      <c r="K190" s="221">
        <v>6</v>
      </c>
      <c r="L190" s="221"/>
      <c r="M190" s="221"/>
      <c r="N190" s="221">
        <v>0</v>
      </c>
      <c r="O190" s="221">
        <v>14</v>
      </c>
      <c r="P190" s="221"/>
      <c r="Q190" s="221"/>
      <c r="R190" s="282"/>
      <c r="S190" s="209">
        <v>24</v>
      </c>
      <c r="T190" s="209">
        <v>0</v>
      </c>
      <c r="U190" s="279">
        <v>15</v>
      </c>
      <c r="V190" s="280" t="s">
        <v>51</v>
      </c>
      <c r="W190" s="281" t="s">
        <v>51</v>
      </c>
      <c r="X190" s="281" t="s">
        <v>51</v>
      </c>
      <c r="Y190" s="289" t="s">
        <v>51</v>
      </c>
      <c r="Z190" s="281" t="s">
        <v>51</v>
      </c>
      <c r="AA190" s="281" t="s">
        <v>51</v>
      </c>
      <c r="AB190" s="281" t="s">
        <v>51</v>
      </c>
      <c r="AC190" s="281" t="s">
        <v>51</v>
      </c>
      <c r="AD190" s="281" t="s">
        <v>51</v>
      </c>
      <c r="AE190" s="281" t="s">
        <v>51</v>
      </c>
      <c r="AF190" s="281" t="s">
        <v>51</v>
      </c>
      <c r="AG190" s="281" t="s">
        <v>51</v>
      </c>
      <c r="AH190" s="281" t="s">
        <v>51</v>
      </c>
      <c r="AI190" s="281" t="s">
        <v>51</v>
      </c>
      <c r="AJ190" s="281" t="s">
        <v>51</v>
      </c>
      <c r="AK190" s="281" t="s">
        <v>51</v>
      </c>
      <c r="AL190" s="281" t="s">
        <v>51</v>
      </c>
      <c r="AM190" s="289" t="s">
        <v>51</v>
      </c>
      <c r="AN190" s="289" t="s">
        <v>51</v>
      </c>
      <c r="AO190" s="281" t="s">
        <v>51</v>
      </c>
      <c r="AP190" s="281" t="s">
        <v>51</v>
      </c>
      <c r="AQ190" s="298"/>
      <c r="AR190" s="300"/>
    </row>
    <row r="191" spans="1:44">
      <c r="A191" s="309"/>
      <c r="B191" s="275"/>
      <c r="C191" s="275"/>
      <c r="D191" s="214">
        <f t="shared" ref="D191:Q191" si="1372">SUM(D189:D190)</f>
        <v>0</v>
      </c>
      <c r="E191" s="214">
        <f t="shared" si="1372"/>
        <v>0</v>
      </c>
      <c r="F191" s="214">
        <f t="shared" si="1372"/>
        <v>10</v>
      </c>
      <c r="G191" s="214">
        <f t="shared" si="1372"/>
        <v>0</v>
      </c>
      <c r="H191" s="214">
        <f t="shared" si="1372"/>
        <v>0</v>
      </c>
      <c r="I191" s="214">
        <f t="shared" si="1372"/>
        <v>10</v>
      </c>
      <c r="J191" s="214">
        <f t="shared" si="1372"/>
        <v>13</v>
      </c>
      <c r="K191" s="214">
        <f t="shared" si="1372"/>
        <v>12</v>
      </c>
      <c r="L191" s="214">
        <f t="shared" si="1372"/>
        <v>0</v>
      </c>
      <c r="M191" s="214">
        <f t="shared" si="1372"/>
        <v>0</v>
      </c>
      <c r="N191" s="214">
        <f t="shared" si="1372"/>
        <v>0</v>
      </c>
      <c r="O191" s="214">
        <f t="shared" si="1372"/>
        <v>26</v>
      </c>
      <c r="P191" s="214">
        <f t="shared" si="1372"/>
        <v>0</v>
      </c>
      <c r="Q191" s="214">
        <f t="shared" si="1372"/>
        <v>0</v>
      </c>
      <c r="R191" s="283"/>
      <c r="S191" s="214">
        <f>SUM(S189:S190)</f>
        <v>48</v>
      </c>
      <c r="T191" s="214">
        <f>SUM(T189:T190)</f>
        <v>12</v>
      </c>
      <c r="U191" s="284">
        <f t="shared" ref="U191:V191" si="1373">SUM(U189:U190)</f>
        <v>27</v>
      </c>
      <c r="V191" s="285">
        <f t="shared" si="1373"/>
        <v>0</v>
      </c>
      <c r="W191" s="285">
        <f t="shared" ref="W191" si="1374">SUM(W189:W190)</f>
        <v>0</v>
      </c>
      <c r="X191" s="285">
        <f t="shared" ref="X191" si="1375">SUM(X189:X190)</f>
        <v>0</v>
      </c>
      <c r="Y191" s="285">
        <f t="shared" ref="Y191" si="1376">SUM(Y189:Y190)</f>
        <v>0</v>
      </c>
      <c r="Z191" s="285">
        <f t="shared" ref="Z191" si="1377">SUM(Z189:Z190)</f>
        <v>0</v>
      </c>
      <c r="AA191" s="285">
        <f t="shared" ref="AA191" si="1378">SUM(AA189:AA190)</f>
        <v>0</v>
      </c>
      <c r="AB191" s="285">
        <f t="shared" ref="AB191" si="1379">SUM(AB189:AB190)</f>
        <v>0</v>
      </c>
      <c r="AC191" s="285">
        <f t="shared" ref="AC191" si="1380">SUM(AC189:AC190)</f>
        <v>0</v>
      </c>
      <c r="AD191" s="285">
        <f t="shared" ref="AD191" si="1381">SUM(AD189:AD190)</f>
        <v>0</v>
      </c>
      <c r="AE191" s="285">
        <f t="shared" ref="AE191" si="1382">SUM(AE189:AE190)</f>
        <v>0</v>
      </c>
      <c r="AF191" s="285">
        <f t="shared" ref="AF191" si="1383">SUM(AF189:AF190)</f>
        <v>0</v>
      </c>
      <c r="AG191" s="285">
        <f t="shared" ref="AG191" si="1384">SUM(AG189:AG190)</f>
        <v>0</v>
      </c>
      <c r="AH191" s="285">
        <f t="shared" ref="AH191" si="1385">SUM(AH189:AH190)</f>
        <v>0</v>
      </c>
      <c r="AI191" s="285">
        <f t="shared" ref="AI191" si="1386">SUM(AI189:AI190)</f>
        <v>0</v>
      </c>
      <c r="AJ191" s="285">
        <f t="shared" ref="AJ191" si="1387">SUM(AJ189:AJ190)</f>
        <v>0</v>
      </c>
      <c r="AK191" s="285">
        <f t="shared" ref="AK191" si="1388">SUM(AK189:AK190)</f>
        <v>0</v>
      </c>
      <c r="AL191" s="285">
        <f t="shared" ref="AL191" si="1389">SUM(AL189:AL190)</f>
        <v>0</v>
      </c>
      <c r="AM191" s="285">
        <f t="shared" ref="AM191" si="1390">SUM(AM189:AM190)</f>
        <v>0</v>
      </c>
      <c r="AN191" s="285">
        <f t="shared" ref="AN191" si="1391">SUM(AN189:AN190)</f>
        <v>0</v>
      </c>
      <c r="AO191" s="285">
        <f t="shared" ref="AO191" si="1392">SUM(AO189:AO190)</f>
        <v>0</v>
      </c>
      <c r="AP191" s="285">
        <f t="shared" ref="AP191" si="1393">SUM(AP189:AP190)</f>
        <v>0</v>
      </c>
      <c r="AQ191" s="301"/>
      <c r="AR191" s="302"/>
    </row>
    <row r="192" spans="1:44">
      <c r="A192" s="309" t="s">
        <v>237</v>
      </c>
      <c r="B192" s="273"/>
      <c r="C192" s="273"/>
      <c r="D192" s="209">
        <v>12</v>
      </c>
      <c r="E192" s="209"/>
      <c r="F192" s="209">
        <v>12</v>
      </c>
      <c r="G192" s="231">
        <v>6</v>
      </c>
      <c r="H192" s="209"/>
      <c r="I192" s="209">
        <v>12</v>
      </c>
      <c r="J192" s="209">
        <v>12</v>
      </c>
      <c r="K192" s="209">
        <v>12</v>
      </c>
      <c r="L192" s="209"/>
      <c r="M192" s="209"/>
      <c r="N192" s="209">
        <v>0</v>
      </c>
      <c r="O192" s="209"/>
      <c r="P192" s="209">
        <v>12</v>
      </c>
      <c r="Q192" s="209"/>
      <c r="R192" s="278">
        <f>SUM(LARGE(D194:Q194,{1,2,3,4,5,6,7}))</f>
        <v>110</v>
      </c>
      <c r="S192" s="209">
        <v>24</v>
      </c>
      <c r="T192" s="209">
        <v>12</v>
      </c>
      <c r="U192" s="279">
        <v>12</v>
      </c>
      <c r="V192" s="280" t="s">
        <v>51</v>
      </c>
      <c r="W192" s="281" t="s">
        <v>51</v>
      </c>
      <c r="X192" s="281" t="s">
        <v>51</v>
      </c>
      <c r="Y192" s="289" t="s">
        <v>51</v>
      </c>
      <c r="Z192" s="281" t="s">
        <v>51</v>
      </c>
      <c r="AA192" s="281" t="s">
        <v>51</v>
      </c>
      <c r="AB192" s="281" t="s">
        <v>51</v>
      </c>
      <c r="AC192" s="281" t="s">
        <v>51</v>
      </c>
      <c r="AD192" s="281" t="s">
        <v>51</v>
      </c>
      <c r="AE192" s="281" t="s">
        <v>51</v>
      </c>
      <c r="AF192" s="281">
        <v>8</v>
      </c>
      <c r="AG192" s="281" t="s">
        <v>51</v>
      </c>
      <c r="AH192" s="281" t="s">
        <v>51</v>
      </c>
      <c r="AI192" s="281" t="s">
        <v>51</v>
      </c>
      <c r="AJ192" s="281" t="s">
        <v>51</v>
      </c>
      <c r="AK192" s="281">
        <v>50</v>
      </c>
      <c r="AL192" s="281" t="s">
        <v>51</v>
      </c>
      <c r="AM192" s="289" t="s">
        <v>51</v>
      </c>
      <c r="AN192" s="289" t="s">
        <v>51</v>
      </c>
      <c r="AO192" s="281" t="s">
        <v>51</v>
      </c>
      <c r="AP192" s="281" t="s">
        <v>51</v>
      </c>
      <c r="AQ192" s="298">
        <f t="shared" si="1235"/>
        <v>98</v>
      </c>
      <c r="AR192" s="299">
        <f>SUM(AQ192,S194:U194,R192,B192:C194)</f>
        <v>459</v>
      </c>
    </row>
    <row r="193" spans="1:44">
      <c r="A193" s="309"/>
      <c r="B193" s="274"/>
      <c r="C193" s="274"/>
      <c r="D193" s="221">
        <v>0</v>
      </c>
      <c r="E193" s="221"/>
      <c r="F193" s="221">
        <v>0</v>
      </c>
      <c r="G193" s="209">
        <v>10</v>
      </c>
      <c r="H193" s="221"/>
      <c r="I193" s="221">
        <v>0</v>
      </c>
      <c r="J193" s="221">
        <v>7</v>
      </c>
      <c r="K193" s="221">
        <v>3</v>
      </c>
      <c r="L193" s="221"/>
      <c r="M193" s="221"/>
      <c r="N193" s="221">
        <v>0</v>
      </c>
      <c r="O193" s="221"/>
      <c r="P193" s="221">
        <v>12</v>
      </c>
      <c r="Q193" s="221"/>
      <c r="R193" s="282"/>
      <c r="S193" s="209">
        <f>88+62</f>
        <v>150</v>
      </c>
      <c r="T193" s="209">
        <v>38</v>
      </c>
      <c r="U193" s="279">
        <v>15</v>
      </c>
      <c r="V193" s="280" t="s">
        <v>51</v>
      </c>
      <c r="W193" s="281" t="s">
        <v>51</v>
      </c>
      <c r="X193" s="281" t="s">
        <v>51</v>
      </c>
      <c r="Y193" s="289" t="s">
        <v>51</v>
      </c>
      <c r="Z193" s="281" t="s">
        <v>51</v>
      </c>
      <c r="AA193" s="281" t="s">
        <v>51</v>
      </c>
      <c r="AB193" s="281" t="s">
        <v>51</v>
      </c>
      <c r="AC193" s="281" t="s">
        <v>51</v>
      </c>
      <c r="AD193" s="281" t="s">
        <v>51</v>
      </c>
      <c r="AE193" s="281" t="s">
        <v>51</v>
      </c>
      <c r="AF193" s="281">
        <v>8</v>
      </c>
      <c r="AG193" s="281" t="s">
        <v>51</v>
      </c>
      <c r="AH193" s="281" t="s">
        <v>51</v>
      </c>
      <c r="AI193" s="281" t="s">
        <v>51</v>
      </c>
      <c r="AJ193" s="281" t="s">
        <v>51</v>
      </c>
      <c r="AK193" s="281">
        <v>32</v>
      </c>
      <c r="AL193" s="281" t="s">
        <v>51</v>
      </c>
      <c r="AM193" s="289" t="s">
        <v>51</v>
      </c>
      <c r="AN193" s="289" t="s">
        <v>51</v>
      </c>
      <c r="AO193" s="281" t="s">
        <v>51</v>
      </c>
      <c r="AP193" s="281" t="s">
        <v>51</v>
      </c>
      <c r="AQ193" s="298"/>
      <c r="AR193" s="300"/>
    </row>
    <row r="194" spans="1:44">
      <c r="A194" s="309"/>
      <c r="B194" s="275"/>
      <c r="C194" s="275"/>
      <c r="D194" s="214">
        <f t="shared" ref="D194:Q194" si="1394">SUM(D192:D193)</f>
        <v>12</v>
      </c>
      <c r="E194" s="214">
        <f t="shared" si="1394"/>
        <v>0</v>
      </c>
      <c r="F194" s="214">
        <f t="shared" si="1394"/>
        <v>12</v>
      </c>
      <c r="G194" s="214">
        <f t="shared" si="1394"/>
        <v>16</v>
      </c>
      <c r="H194" s="214">
        <f t="shared" si="1394"/>
        <v>0</v>
      </c>
      <c r="I194" s="214">
        <f t="shared" si="1394"/>
        <v>12</v>
      </c>
      <c r="J194" s="214">
        <f t="shared" si="1394"/>
        <v>19</v>
      </c>
      <c r="K194" s="214">
        <f t="shared" si="1394"/>
        <v>15</v>
      </c>
      <c r="L194" s="214">
        <f t="shared" si="1394"/>
        <v>0</v>
      </c>
      <c r="M194" s="214">
        <f t="shared" si="1394"/>
        <v>0</v>
      </c>
      <c r="N194" s="214">
        <f t="shared" si="1394"/>
        <v>0</v>
      </c>
      <c r="O194" s="214">
        <f t="shared" si="1394"/>
        <v>0</v>
      </c>
      <c r="P194" s="214">
        <f t="shared" si="1394"/>
        <v>24</v>
      </c>
      <c r="Q194" s="214">
        <f t="shared" si="1394"/>
        <v>0</v>
      </c>
      <c r="R194" s="283"/>
      <c r="S194" s="214">
        <f>SUM(S192:S193)</f>
        <v>174</v>
      </c>
      <c r="T194" s="214">
        <f>SUM(T192:T193)</f>
        <v>50</v>
      </c>
      <c r="U194" s="284">
        <f t="shared" ref="U194:V194" si="1395">SUM(U192:U193)</f>
        <v>27</v>
      </c>
      <c r="V194" s="285">
        <f t="shared" si="1395"/>
        <v>0</v>
      </c>
      <c r="W194" s="285">
        <f t="shared" ref="W194" si="1396">SUM(W192:W193)</f>
        <v>0</v>
      </c>
      <c r="X194" s="285">
        <f t="shared" ref="X194" si="1397">SUM(X192:X193)</f>
        <v>0</v>
      </c>
      <c r="Y194" s="285">
        <f t="shared" ref="Y194" si="1398">SUM(Y192:Y193)</f>
        <v>0</v>
      </c>
      <c r="Z194" s="285">
        <f t="shared" ref="Z194" si="1399">SUM(Z192:Z193)</f>
        <v>0</v>
      </c>
      <c r="AA194" s="285">
        <f t="shared" ref="AA194" si="1400">SUM(AA192:AA193)</f>
        <v>0</v>
      </c>
      <c r="AB194" s="285">
        <f t="shared" ref="AB194" si="1401">SUM(AB192:AB193)</f>
        <v>0</v>
      </c>
      <c r="AC194" s="285">
        <f t="shared" ref="AC194" si="1402">SUM(AC192:AC193)</f>
        <v>0</v>
      </c>
      <c r="AD194" s="285">
        <f t="shared" ref="AD194" si="1403">SUM(AD192:AD193)</f>
        <v>0</v>
      </c>
      <c r="AE194" s="285">
        <f t="shared" ref="AE194" si="1404">SUM(AE192:AE193)</f>
        <v>0</v>
      </c>
      <c r="AF194" s="285">
        <f t="shared" ref="AF194" si="1405">SUM(AF192:AF193)</f>
        <v>16</v>
      </c>
      <c r="AG194" s="285">
        <f t="shared" ref="AG194" si="1406">SUM(AG192:AG193)</f>
        <v>0</v>
      </c>
      <c r="AH194" s="285">
        <f t="shared" ref="AH194" si="1407">SUM(AH192:AH193)</f>
        <v>0</v>
      </c>
      <c r="AI194" s="285">
        <f t="shared" ref="AI194" si="1408">SUM(AI192:AI193)</f>
        <v>0</v>
      </c>
      <c r="AJ194" s="285">
        <f t="shared" ref="AJ194" si="1409">SUM(AJ192:AJ193)</f>
        <v>0</v>
      </c>
      <c r="AK194" s="285">
        <f t="shared" ref="AK194" si="1410">SUM(AK192:AK193)</f>
        <v>82</v>
      </c>
      <c r="AL194" s="285">
        <f t="shared" ref="AL194" si="1411">SUM(AL192:AL193)</f>
        <v>0</v>
      </c>
      <c r="AM194" s="285">
        <f t="shared" ref="AM194" si="1412">SUM(AM192:AM193)</f>
        <v>0</v>
      </c>
      <c r="AN194" s="285">
        <f t="shared" ref="AN194" si="1413">SUM(AN192:AN193)</f>
        <v>0</v>
      </c>
      <c r="AO194" s="285">
        <f t="shared" ref="AO194" si="1414">SUM(AO192:AO193)</f>
        <v>0</v>
      </c>
      <c r="AP194" s="285">
        <f t="shared" ref="AP194" si="1415">SUM(AP192:AP193)</f>
        <v>0</v>
      </c>
      <c r="AQ194" s="301"/>
      <c r="AR194" s="302"/>
    </row>
    <row r="195" ht="18.95" customHeight="1" spans="1:44">
      <c r="A195" s="273" t="s">
        <v>238</v>
      </c>
      <c r="B195" s="273"/>
      <c r="C195" s="273"/>
      <c r="D195" s="209"/>
      <c r="E195" s="209"/>
      <c r="F195" s="209"/>
      <c r="G195" s="231"/>
      <c r="H195" s="209">
        <v>0</v>
      </c>
      <c r="I195" s="209">
        <v>12</v>
      </c>
      <c r="J195" s="209">
        <v>12</v>
      </c>
      <c r="K195" s="209"/>
      <c r="L195" s="209"/>
      <c r="M195" s="209"/>
      <c r="N195" s="209"/>
      <c r="O195" s="209"/>
      <c r="P195" s="209"/>
      <c r="Q195" s="209"/>
      <c r="R195" s="278">
        <f>SUM(LARGE(D197:Q197,{1,2,3,4,5,6,7}))</f>
        <v>61</v>
      </c>
      <c r="S195" s="209">
        <v>24</v>
      </c>
      <c r="T195" s="209">
        <v>12</v>
      </c>
      <c r="U195" s="279">
        <v>12</v>
      </c>
      <c r="V195" s="280" t="s">
        <v>51</v>
      </c>
      <c r="W195" s="281" t="s">
        <v>51</v>
      </c>
      <c r="X195" s="281" t="s">
        <v>51</v>
      </c>
      <c r="Y195" s="289" t="s">
        <v>51</v>
      </c>
      <c r="Z195" s="281" t="s">
        <v>51</v>
      </c>
      <c r="AA195" s="281" t="s">
        <v>51</v>
      </c>
      <c r="AB195" s="281" t="s">
        <v>51</v>
      </c>
      <c r="AC195" s="281" t="s">
        <v>51</v>
      </c>
      <c r="AD195" s="281" t="s">
        <v>51</v>
      </c>
      <c r="AE195" s="281" t="s">
        <v>51</v>
      </c>
      <c r="AF195" s="281" t="s">
        <v>51</v>
      </c>
      <c r="AG195" s="281" t="s">
        <v>51</v>
      </c>
      <c r="AH195" s="281" t="s">
        <v>51</v>
      </c>
      <c r="AI195" s="281" t="s">
        <v>51</v>
      </c>
      <c r="AJ195" s="281" t="s">
        <v>51</v>
      </c>
      <c r="AK195" s="281" t="s">
        <v>51</v>
      </c>
      <c r="AL195" s="281" t="s">
        <v>51</v>
      </c>
      <c r="AM195" s="289" t="s">
        <v>51</v>
      </c>
      <c r="AN195" s="289" t="s">
        <v>51</v>
      </c>
      <c r="AO195" s="281" t="s">
        <v>51</v>
      </c>
      <c r="AP195" s="281">
        <v>8</v>
      </c>
      <c r="AQ195" s="298">
        <f t="shared" si="1258"/>
        <v>24</v>
      </c>
      <c r="AR195" s="299">
        <f>SUM(AQ195,S197:U197,R195,B195:C197)</f>
        <v>296</v>
      </c>
    </row>
    <row r="196" s="258" customFormat="1" ht="18.95" customHeight="1" spans="1:44">
      <c r="A196" s="274"/>
      <c r="B196" s="274"/>
      <c r="C196" s="274"/>
      <c r="D196" s="209"/>
      <c r="E196" s="209"/>
      <c r="F196" s="209"/>
      <c r="G196" s="209"/>
      <c r="H196" s="209"/>
      <c r="I196" s="209"/>
      <c r="J196" s="209">
        <v>37</v>
      </c>
      <c r="K196" s="209"/>
      <c r="L196" s="209"/>
      <c r="M196" s="209"/>
      <c r="N196" s="209"/>
      <c r="O196" s="209"/>
      <c r="P196" s="209"/>
      <c r="Q196" s="209"/>
      <c r="R196" s="282"/>
      <c r="S196" s="209">
        <f>109+41</f>
        <v>150</v>
      </c>
      <c r="T196" s="209">
        <v>3</v>
      </c>
      <c r="U196" s="279">
        <v>10</v>
      </c>
      <c r="V196" s="280" t="s">
        <v>51</v>
      </c>
      <c r="W196" s="281" t="s">
        <v>51</v>
      </c>
      <c r="X196" s="281" t="s">
        <v>51</v>
      </c>
      <c r="Y196" s="289" t="s">
        <v>51</v>
      </c>
      <c r="Z196" s="281" t="s">
        <v>51</v>
      </c>
      <c r="AA196" s="281" t="s">
        <v>51</v>
      </c>
      <c r="AB196" s="281" t="s">
        <v>51</v>
      </c>
      <c r="AC196" s="281" t="s">
        <v>51</v>
      </c>
      <c r="AD196" s="281" t="s">
        <v>51</v>
      </c>
      <c r="AE196" s="281" t="s">
        <v>51</v>
      </c>
      <c r="AF196" s="281" t="s">
        <v>51</v>
      </c>
      <c r="AG196" s="281" t="s">
        <v>51</v>
      </c>
      <c r="AH196" s="281" t="s">
        <v>51</v>
      </c>
      <c r="AI196" s="281" t="s">
        <v>51</v>
      </c>
      <c r="AJ196" s="281" t="s">
        <v>51</v>
      </c>
      <c r="AK196" s="281" t="s">
        <v>51</v>
      </c>
      <c r="AL196" s="281" t="s">
        <v>51</v>
      </c>
      <c r="AM196" s="289" t="s">
        <v>51</v>
      </c>
      <c r="AN196" s="289" t="s">
        <v>51</v>
      </c>
      <c r="AO196" s="281" t="s">
        <v>51</v>
      </c>
      <c r="AP196" s="281">
        <v>16</v>
      </c>
      <c r="AQ196" s="298"/>
      <c r="AR196" s="300"/>
    </row>
    <row r="197" s="258" customFormat="1" ht="18.95" customHeight="1" spans="1:44">
      <c r="A197" s="275"/>
      <c r="B197" s="275"/>
      <c r="C197" s="275"/>
      <c r="D197" s="214">
        <f t="shared" ref="D197:Q197" si="1416">SUM(D195:D196)</f>
        <v>0</v>
      </c>
      <c r="E197" s="214">
        <f t="shared" si="1416"/>
        <v>0</v>
      </c>
      <c r="F197" s="214">
        <f t="shared" si="1416"/>
        <v>0</v>
      </c>
      <c r="G197" s="214">
        <f t="shared" si="1416"/>
        <v>0</v>
      </c>
      <c r="H197" s="214">
        <f t="shared" si="1416"/>
        <v>0</v>
      </c>
      <c r="I197" s="214">
        <f t="shared" si="1416"/>
        <v>12</v>
      </c>
      <c r="J197" s="214">
        <f t="shared" si="1416"/>
        <v>49</v>
      </c>
      <c r="K197" s="214">
        <f t="shared" si="1416"/>
        <v>0</v>
      </c>
      <c r="L197" s="214">
        <f t="shared" si="1416"/>
        <v>0</v>
      </c>
      <c r="M197" s="214">
        <f t="shared" si="1416"/>
        <v>0</v>
      </c>
      <c r="N197" s="214">
        <f t="shared" si="1416"/>
        <v>0</v>
      </c>
      <c r="O197" s="214">
        <f t="shared" si="1416"/>
        <v>0</v>
      </c>
      <c r="P197" s="214">
        <f t="shared" si="1416"/>
        <v>0</v>
      </c>
      <c r="Q197" s="214">
        <f t="shared" si="1416"/>
        <v>0</v>
      </c>
      <c r="R197" s="283"/>
      <c r="S197" s="214">
        <f>SUM(S195:S196)</f>
        <v>174</v>
      </c>
      <c r="T197" s="214">
        <f>SUM(T195:T196)</f>
        <v>15</v>
      </c>
      <c r="U197" s="284">
        <f t="shared" ref="U197:V197" si="1417">SUM(U195:U196)</f>
        <v>22</v>
      </c>
      <c r="V197" s="285">
        <f t="shared" si="1417"/>
        <v>0</v>
      </c>
      <c r="W197" s="285">
        <f t="shared" ref="W197" si="1418">SUM(W195:W196)</f>
        <v>0</v>
      </c>
      <c r="X197" s="285">
        <f t="shared" ref="X197" si="1419">SUM(X195:X196)</f>
        <v>0</v>
      </c>
      <c r="Y197" s="285">
        <f t="shared" ref="Y197" si="1420">SUM(Y195:Y196)</f>
        <v>0</v>
      </c>
      <c r="Z197" s="285">
        <f t="shared" ref="Z197" si="1421">SUM(Z195:Z196)</f>
        <v>0</v>
      </c>
      <c r="AA197" s="285">
        <f t="shared" ref="AA197" si="1422">SUM(AA195:AA196)</f>
        <v>0</v>
      </c>
      <c r="AB197" s="285">
        <f t="shared" ref="AB197" si="1423">SUM(AB195:AB196)</f>
        <v>0</v>
      </c>
      <c r="AC197" s="285">
        <f t="shared" ref="AC197" si="1424">SUM(AC195:AC196)</f>
        <v>0</v>
      </c>
      <c r="AD197" s="285">
        <f t="shared" ref="AD197" si="1425">SUM(AD195:AD196)</f>
        <v>0</v>
      </c>
      <c r="AE197" s="285">
        <f t="shared" ref="AE197" si="1426">SUM(AE195:AE196)</f>
        <v>0</v>
      </c>
      <c r="AF197" s="285">
        <f t="shared" ref="AF197" si="1427">SUM(AF195:AF196)</f>
        <v>0</v>
      </c>
      <c r="AG197" s="285">
        <f t="shared" ref="AG197" si="1428">SUM(AG195:AG196)</f>
        <v>0</v>
      </c>
      <c r="AH197" s="285">
        <f t="shared" ref="AH197" si="1429">SUM(AH195:AH196)</f>
        <v>0</v>
      </c>
      <c r="AI197" s="285">
        <f t="shared" ref="AI197" si="1430">SUM(AI195:AI196)</f>
        <v>0</v>
      </c>
      <c r="AJ197" s="285">
        <f t="shared" ref="AJ197" si="1431">SUM(AJ195:AJ196)</f>
        <v>0</v>
      </c>
      <c r="AK197" s="285">
        <f t="shared" ref="AK197" si="1432">SUM(AK195:AK196)</f>
        <v>0</v>
      </c>
      <c r="AL197" s="285">
        <f t="shared" ref="AL197" si="1433">SUM(AL195:AL196)</f>
        <v>0</v>
      </c>
      <c r="AM197" s="285">
        <f t="shared" ref="AM197" si="1434">SUM(AM195:AM196)</f>
        <v>0</v>
      </c>
      <c r="AN197" s="285">
        <f t="shared" ref="AN197" si="1435">SUM(AN195:AN196)</f>
        <v>0</v>
      </c>
      <c r="AO197" s="285">
        <f t="shared" ref="AO197" si="1436">SUM(AO195:AO196)</f>
        <v>0</v>
      </c>
      <c r="AP197" s="285">
        <f t="shared" ref="AP197" si="1437">SUM(AP195:AP196)</f>
        <v>24</v>
      </c>
      <c r="AQ197" s="301"/>
      <c r="AR197" s="302"/>
    </row>
    <row r="198" ht="18.95" customHeight="1" spans="1:44">
      <c r="A198" s="273" t="s">
        <v>239</v>
      </c>
      <c r="B198" s="273"/>
      <c r="C198" s="273"/>
      <c r="D198" s="209"/>
      <c r="E198" s="209"/>
      <c r="F198" s="209"/>
      <c r="G198" s="231"/>
      <c r="H198" s="209"/>
      <c r="I198" s="209"/>
      <c r="J198" s="209"/>
      <c r="K198" s="209"/>
      <c r="L198" s="209"/>
      <c r="M198" s="209"/>
      <c r="N198" s="209"/>
      <c r="O198" s="209">
        <v>6</v>
      </c>
      <c r="P198" s="209"/>
      <c r="Q198" s="209"/>
      <c r="R198" s="278">
        <f>SUM(LARGE(D200:Q200,{1,2,3,4,5,6,7}))</f>
        <v>20</v>
      </c>
      <c r="S198" s="209">
        <v>6</v>
      </c>
      <c r="T198" s="209">
        <v>0</v>
      </c>
      <c r="U198" s="279">
        <v>12</v>
      </c>
      <c r="V198" s="280"/>
      <c r="W198" s="281"/>
      <c r="X198" s="281"/>
      <c r="Y198" s="289"/>
      <c r="Z198" s="281"/>
      <c r="AA198" s="281"/>
      <c r="AB198" s="281"/>
      <c r="AC198" s="281"/>
      <c r="AD198" s="281"/>
      <c r="AE198" s="281"/>
      <c r="AF198" s="281"/>
      <c r="AG198" s="281"/>
      <c r="AH198" s="281"/>
      <c r="AI198" s="281"/>
      <c r="AJ198" s="281"/>
      <c r="AK198" s="281"/>
      <c r="AL198" s="281"/>
      <c r="AM198" s="289"/>
      <c r="AN198" s="289"/>
      <c r="AO198" s="281"/>
      <c r="AP198" s="281"/>
      <c r="AQ198" s="298">
        <f t="shared" si="1281"/>
        <v>0</v>
      </c>
      <c r="AR198" s="299">
        <f>SUM(AQ198,S200:U200,R198,B198:C200)</f>
        <v>62.5</v>
      </c>
    </row>
    <row r="199" s="258" customFormat="1" ht="18.95" customHeight="1" spans="1:44">
      <c r="A199" s="274"/>
      <c r="B199" s="274"/>
      <c r="C199" s="274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>
        <v>14</v>
      </c>
      <c r="P199" s="209"/>
      <c r="Q199" s="209"/>
      <c r="R199" s="282"/>
      <c r="S199" s="209">
        <v>19.5</v>
      </c>
      <c r="T199" s="209">
        <v>0</v>
      </c>
      <c r="U199" s="279">
        <v>5</v>
      </c>
      <c r="V199" s="280"/>
      <c r="W199" s="281"/>
      <c r="X199" s="281"/>
      <c r="Y199" s="289"/>
      <c r="Z199" s="281"/>
      <c r="AA199" s="281"/>
      <c r="AB199" s="281"/>
      <c r="AC199" s="281"/>
      <c r="AD199" s="281"/>
      <c r="AE199" s="281"/>
      <c r="AF199" s="281"/>
      <c r="AG199" s="281"/>
      <c r="AH199" s="281"/>
      <c r="AI199" s="281"/>
      <c r="AJ199" s="281"/>
      <c r="AK199" s="281"/>
      <c r="AL199" s="281"/>
      <c r="AM199" s="289"/>
      <c r="AN199" s="289"/>
      <c r="AO199" s="281"/>
      <c r="AP199" s="281"/>
      <c r="AQ199" s="298"/>
      <c r="AR199" s="300"/>
    </row>
    <row r="200" s="258" customFormat="1" ht="18.95" customHeight="1" spans="1:44">
      <c r="A200" s="275"/>
      <c r="B200" s="275"/>
      <c r="C200" s="275"/>
      <c r="D200" s="214">
        <f t="shared" ref="D200:Q200" si="1438">SUM(D198:D199)</f>
        <v>0</v>
      </c>
      <c r="E200" s="214">
        <f t="shared" si="1438"/>
        <v>0</v>
      </c>
      <c r="F200" s="214">
        <f t="shared" si="1438"/>
        <v>0</v>
      </c>
      <c r="G200" s="214">
        <f t="shared" si="1438"/>
        <v>0</v>
      </c>
      <c r="H200" s="214">
        <f t="shared" si="1438"/>
        <v>0</v>
      </c>
      <c r="I200" s="214">
        <f t="shared" si="1438"/>
        <v>0</v>
      </c>
      <c r="J200" s="214">
        <f t="shared" si="1438"/>
        <v>0</v>
      </c>
      <c r="K200" s="214">
        <f t="shared" si="1438"/>
        <v>0</v>
      </c>
      <c r="L200" s="214">
        <f t="shared" si="1438"/>
        <v>0</v>
      </c>
      <c r="M200" s="214">
        <f t="shared" si="1438"/>
        <v>0</v>
      </c>
      <c r="N200" s="214">
        <f t="shared" si="1438"/>
        <v>0</v>
      </c>
      <c r="O200" s="214">
        <f t="shared" si="1438"/>
        <v>20</v>
      </c>
      <c r="P200" s="214">
        <f t="shared" si="1438"/>
        <v>0</v>
      </c>
      <c r="Q200" s="214">
        <f t="shared" si="1438"/>
        <v>0</v>
      </c>
      <c r="R200" s="283"/>
      <c r="S200" s="214">
        <f>SUM(S198:S199)</f>
        <v>25.5</v>
      </c>
      <c r="T200" s="214">
        <f>SUM(T198:T199)</f>
        <v>0</v>
      </c>
      <c r="U200" s="284">
        <f t="shared" ref="U200:V200" si="1439">SUM(U198:U199)</f>
        <v>17</v>
      </c>
      <c r="V200" s="285">
        <f t="shared" si="1439"/>
        <v>0</v>
      </c>
      <c r="W200" s="285">
        <f t="shared" ref="W200" si="1440">SUM(W198:W199)</f>
        <v>0</v>
      </c>
      <c r="X200" s="285">
        <f t="shared" ref="X200" si="1441">SUM(X198:X199)</f>
        <v>0</v>
      </c>
      <c r="Y200" s="285">
        <f t="shared" ref="Y200" si="1442">SUM(Y198:Y199)</f>
        <v>0</v>
      </c>
      <c r="Z200" s="285">
        <f t="shared" ref="Z200" si="1443">SUM(Z198:Z199)</f>
        <v>0</v>
      </c>
      <c r="AA200" s="285">
        <f t="shared" ref="AA200" si="1444">SUM(AA198:AA199)</f>
        <v>0</v>
      </c>
      <c r="AB200" s="285">
        <f t="shared" ref="AB200" si="1445">SUM(AB198:AB199)</f>
        <v>0</v>
      </c>
      <c r="AC200" s="285">
        <f t="shared" ref="AC200" si="1446">SUM(AC198:AC199)</f>
        <v>0</v>
      </c>
      <c r="AD200" s="285">
        <f t="shared" ref="AD200" si="1447">SUM(AD198:AD199)</f>
        <v>0</v>
      </c>
      <c r="AE200" s="285">
        <f t="shared" ref="AE200" si="1448">SUM(AE198:AE199)</f>
        <v>0</v>
      </c>
      <c r="AF200" s="285">
        <f t="shared" ref="AF200" si="1449">SUM(AF198:AF199)</f>
        <v>0</v>
      </c>
      <c r="AG200" s="285">
        <f t="shared" ref="AG200" si="1450">SUM(AG198:AG199)</f>
        <v>0</v>
      </c>
      <c r="AH200" s="285">
        <f t="shared" ref="AH200" si="1451">SUM(AH198:AH199)</f>
        <v>0</v>
      </c>
      <c r="AI200" s="285">
        <f t="shared" ref="AI200" si="1452">SUM(AI198:AI199)</f>
        <v>0</v>
      </c>
      <c r="AJ200" s="285">
        <f t="shared" ref="AJ200" si="1453">SUM(AJ198:AJ199)</f>
        <v>0</v>
      </c>
      <c r="AK200" s="285">
        <f t="shared" ref="AK200" si="1454">SUM(AK198:AK199)</f>
        <v>0</v>
      </c>
      <c r="AL200" s="285">
        <f t="shared" ref="AL200" si="1455">SUM(AL198:AL199)</f>
        <v>0</v>
      </c>
      <c r="AM200" s="285">
        <f t="shared" ref="AM200" si="1456">SUM(AM198:AM199)</f>
        <v>0</v>
      </c>
      <c r="AN200" s="285">
        <f t="shared" ref="AN200" si="1457">SUM(AN198:AN199)</f>
        <v>0</v>
      </c>
      <c r="AO200" s="285">
        <f t="shared" ref="AO200" si="1458">SUM(AO198:AO199)</f>
        <v>0</v>
      </c>
      <c r="AP200" s="285">
        <f t="shared" ref="AP200" si="1459">SUM(AP198:AP199)</f>
        <v>0</v>
      </c>
      <c r="AQ200" s="301"/>
      <c r="AR200" s="302"/>
    </row>
    <row r="201" ht="18.95" customHeight="1" spans="1:44">
      <c r="A201" s="273" t="s">
        <v>240</v>
      </c>
      <c r="B201" s="273"/>
      <c r="C201" s="273"/>
      <c r="D201" s="209"/>
      <c r="E201" s="209"/>
      <c r="F201" s="209"/>
      <c r="G201" s="231"/>
      <c r="H201" s="209"/>
      <c r="I201" s="209"/>
      <c r="J201" s="209"/>
      <c r="K201" s="209"/>
      <c r="L201" s="209">
        <v>6</v>
      </c>
      <c r="M201" s="209">
        <v>12</v>
      </c>
      <c r="N201" s="209"/>
      <c r="O201" s="209">
        <v>0</v>
      </c>
      <c r="P201" s="209"/>
      <c r="Q201" s="209"/>
      <c r="R201" s="278">
        <f>SUM(LARGE(D203:Q203,{1,2,3,4,5,6,7}))</f>
        <v>42</v>
      </c>
      <c r="S201" s="209">
        <v>12</v>
      </c>
      <c r="T201" s="209">
        <v>0</v>
      </c>
      <c r="U201" s="279">
        <v>12</v>
      </c>
      <c r="V201" s="280"/>
      <c r="W201" s="281"/>
      <c r="X201" s="281"/>
      <c r="Y201" s="289"/>
      <c r="Z201" s="281"/>
      <c r="AA201" s="281"/>
      <c r="AB201" s="281"/>
      <c r="AC201" s="281"/>
      <c r="AD201" s="281"/>
      <c r="AE201" s="281"/>
      <c r="AF201" s="281"/>
      <c r="AG201" s="281"/>
      <c r="AH201" s="281"/>
      <c r="AI201" s="281"/>
      <c r="AJ201" s="281"/>
      <c r="AK201" s="281"/>
      <c r="AL201" s="281"/>
      <c r="AM201" s="289"/>
      <c r="AN201" s="289"/>
      <c r="AO201" s="281"/>
      <c r="AP201" s="281"/>
      <c r="AQ201" s="298">
        <f t="shared" si="1143"/>
        <v>0</v>
      </c>
      <c r="AR201" s="299">
        <f>SUM(AQ201,S203:U203,R201,B201:C203)</f>
        <v>131.5</v>
      </c>
    </row>
    <row r="202" s="258" customFormat="1" ht="18.95" customHeight="1" spans="1:44">
      <c r="A202" s="274"/>
      <c r="B202" s="274"/>
      <c r="C202" s="274"/>
      <c r="D202" s="209"/>
      <c r="E202" s="209"/>
      <c r="F202" s="209"/>
      <c r="G202" s="209"/>
      <c r="H202" s="209"/>
      <c r="I202" s="209"/>
      <c r="J202" s="209"/>
      <c r="K202" s="209"/>
      <c r="L202" s="209">
        <v>6</v>
      </c>
      <c r="M202" s="209">
        <v>18</v>
      </c>
      <c r="N202" s="209"/>
      <c r="O202" s="209">
        <v>0</v>
      </c>
      <c r="P202" s="209"/>
      <c r="Q202" s="209"/>
      <c r="R202" s="282"/>
      <c r="S202" s="209">
        <v>50.5</v>
      </c>
      <c r="T202" s="209">
        <v>0</v>
      </c>
      <c r="U202" s="279">
        <v>15</v>
      </c>
      <c r="V202" s="280"/>
      <c r="W202" s="281"/>
      <c r="X202" s="281"/>
      <c r="Y202" s="289"/>
      <c r="Z202" s="281"/>
      <c r="AA202" s="281"/>
      <c r="AB202" s="281"/>
      <c r="AC202" s="281"/>
      <c r="AD202" s="281"/>
      <c r="AE202" s="281"/>
      <c r="AF202" s="281"/>
      <c r="AG202" s="281"/>
      <c r="AH202" s="281"/>
      <c r="AI202" s="281"/>
      <c r="AJ202" s="281"/>
      <c r="AK202" s="281"/>
      <c r="AL202" s="281"/>
      <c r="AM202" s="289"/>
      <c r="AN202" s="289"/>
      <c r="AO202" s="281"/>
      <c r="AP202" s="281"/>
      <c r="AQ202" s="298"/>
      <c r="AR202" s="300"/>
    </row>
    <row r="203" s="258" customFormat="1" ht="18.95" customHeight="1" spans="1:44">
      <c r="A203" s="275"/>
      <c r="B203" s="275"/>
      <c r="C203" s="275"/>
      <c r="D203" s="214">
        <f t="shared" ref="D203:Q203" si="1460">SUM(D201:D202)</f>
        <v>0</v>
      </c>
      <c r="E203" s="214">
        <f t="shared" si="1460"/>
        <v>0</v>
      </c>
      <c r="F203" s="214">
        <f t="shared" si="1460"/>
        <v>0</v>
      </c>
      <c r="G203" s="214">
        <f t="shared" si="1460"/>
        <v>0</v>
      </c>
      <c r="H203" s="214">
        <f t="shared" si="1460"/>
        <v>0</v>
      </c>
      <c r="I203" s="214">
        <f t="shared" si="1460"/>
        <v>0</v>
      </c>
      <c r="J203" s="214">
        <f t="shared" si="1460"/>
        <v>0</v>
      </c>
      <c r="K203" s="214">
        <f t="shared" si="1460"/>
        <v>0</v>
      </c>
      <c r="L203" s="214">
        <f t="shared" si="1460"/>
        <v>12</v>
      </c>
      <c r="M203" s="214">
        <f t="shared" si="1460"/>
        <v>30</v>
      </c>
      <c r="N203" s="214">
        <f t="shared" si="1460"/>
        <v>0</v>
      </c>
      <c r="O203" s="214">
        <f t="shared" si="1460"/>
        <v>0</v>
      </c>
      <c r="P203" s="214">
        <f t="shared" si="1460"/>
        <v>0</v>
      </c>
      <c r="Q203" s="214">
        <f t="shared" si="1460"/>
        <v>0</v>
      </c>
      <c r="R203" s="283"/>
      <c r="S203" s="214">
        <f>SUM(S201:S202)</f>
        <v>62.5</v>
      </c>
      <c r="T203" s="214">
        <f>SUM(T201:T202)</f>
        <v>0</v>
      </c>
      <c r="U203" s="284">
        <f t="shared" ref="U203:V203" si="1461">SUM(U201:U202)</f>
        <v>27</v>
      </c>
      <c r="V203" s="285">
        <f t="shared" si="1461"/>
        <v>0</v>
      </c>
      <c r="W203" s="285">
        <f t="shared" ref="W203" si="1462">SUM(W201:W202)</f>
        <v>0</v>
      </c>
      <c r="X203" s="285">
        <f t="shared" ref="X203" si="1463">SUM(X201:X202)</f>
        <v>0</v>
      </c>
      <c r="Y203" s="285">
        <f t="shared" ref="Y203" si="1464">SUM(Y201:Y202)</f>
        <v>0</v>
      </c>
      <c r="Z203" s="285">
        <f t="shared" ref="Z203" si="1465">SUM(Z201:Z202)</f>
        <v>0</v>
      </c>
      <c r="AA203" s="285">
        <f t="shared" ref="AA203" si="1466">SUM(AA201:AA202)</f>
        <v>0</v>
      </c>
      <c r="AB203" s="285">
        <f t="shared" ref="AB203" si="1467">SUM(AB201:AB202)</f>
        <v>0</v>
      </c>
      <c r="AC203" s="285">
        <f t="shared" ref="AC203" si="1468">SUM(AC201:AC202)</f>
        <v>0</v>
      </c>
      <c r="AD203" s="285">
        <f t="shared" ref="AD203" si="1469">SUM(AD201:AD202)</f>
        <v>0</v>
      </c>
      <c r="AE203" s="285">
        <f t="shared" ref="AE203" si="1470">SUM(AE201:AE202)</f>
        <v>0</v>
      </c>
      <c r="AF203" s="285">
        <f t="shared" ref="AF203" si="1471">SUM(AF201:AF202)</f>
        <v>0</v>
      </c>
      <c r="AG203" s="285">
        <f t="shared" ref="AG203" si="1472">SUM(AG201:AG202)</f>
        <v>0</v>
      </c>
      <c r="AH203" s="285">
        <f t="shared" ref="AH203" si="1473">SUM(AH201:AH202)</f>
        <v>0</v>
      </c>
      <c r="AI203" s="285">
        <f t="shared" ref="AI203" si="1474">SUM(AI201:AI202)</f>
        <v>0</v>
      </c>
      <c r="AJ203" s="285">
        <f t="shared" ref="AJ203" si="1475">SUM(AJ201:AJ202)</f>
        <v>0</v>
      </c>
      <c r="AK203" s="285">
        <f t="shared" ref="AK203" si="1476">SUM(AK201:AK202)</f>
        <v>0</v>
      </c>
      <c r="AL203" s="285">
        <f t="shared" ref="AL203" si="1477">SUM(AL201:AL202)</f>
        <v>0</v>
      </c>
      <c r="AM203" s="285">
        <f t="shared" ref="AM203" si="1478">SUM(AM201:AM202)</f>
        <v>0</v>
      </c>
      <c r="AN203" s="285">
        <f t="shared" ref="AN203" si="1479">SUM(AN201:AN202)</f>
        <v>0</v>
      </c>
      <c r="AO203" s="285">
        <f t="shared" ref="AO203" si="1480">SUM(AO201:AO202)</f>
        <v>0</v>
      </c>
      <c r="AP203" s="285">
        <f t="shared" ref="AP203" si="1481">SUM(AP201:AP202)</f>
        <v>0</v>
      </c>
      <c r="AQ203" s="301"/>
      <c r="AR203" s="302"/>
    </row>
    <row r="204" ht="18.95" customHeight="1" spans="1:44">
      <c r="A204" s="307" t="s">
        <v>241</v>
      </c>
      <c r="B204" s="273"/>
      <c r="C204" s="273"/>
      <c r="D204" s="209"/>
      <c r="E204" s="209"/>
      <c r="F204" s="209"/>
      <c r="G204" s="231"/>
      <c r="H204" s="209"/>
      <c r="I204" s="209"/>
      <c r="J204" s="209">
        <v>12</v>
      </c>
      <c r="K204" s="209"/>
      <c r="L204" s="209">
        <v>0</v>
      </c>
      <c r="M204" s="209">
        <v>0</v>
      </c>
      <c r="N204" s="209"/>
      <c r="O204" s="209">
        <v>0</v>
      </c>
      <c r="P204" s="209"/>
      <c r="Q204" s="209"/>
      <c r="R204" s="278">
        <f>SUM(LARGE(D206:Q206,{1,2,3,4,5,6,7}))</f>
        <v>14</v>
      </c>
      <c r="S204" s="209">
        <v>12</v>
      </c>
      <c r="T204" s="209">
        <v>0</v>
      </c>
      <c r="U204" s="279">
        <v>12</v>
      </c>
      <c r="V204" s="280"/>
      <c r="W204" s="281"/>
      <c r="X204" s="281"/>
      <c r="Y204" s="289"/>
      <c r="Z204" s="281"/>
      <c r="AA204" s="281"/>
      <c r="AB204" s="281"/>
      <c r="AC204" s="281"/>
      <c r="AD204" s="281"/>
      <c r="AE204" s="281"/>
      <c r="AF204" s="281"/>
      <c r="AG204" s="281"/>
      <c r="AH204" s="281"/>
      <c r="AI204" s="281"/>
      <c r="AJ204" s="281"/>
      <c r="AK204" s="281"/>
      <c r="AL204" s="281"/>
      <c r="AM204" s="289"/>
      <c r="AN204" s="289"/>
      <c r="AO204" s="281"/>
      <c r="AP204" s="281"/>
      <c r="AQ204" s="298">
        <f t="shared" ref="AQ204" si="1482">SUM(V206:AP206)</f>
        <v>0</v>
      </c>
      <c r="AR204" s="299">
        <f>SUM(AQ204,S206:U206,R204,B204:C206)</f>
        <v>57</v>
      </c>
    </row>
    <row r="205" s="258" customFormat="1" ht="18.95" customHeight="1" spans="1:44">
      <c r="A205" s="305"/>
      <c r="B205" s="274"/>
      <c r="C205" s="274"/>
      <c r="D205" s="209"/>
      <c r="E205" s="209"/>
      <c r="F205" s="209"/>
      <c r="G205" s="209"/>
      <c r="H205" s="209"/>
      <c r="I205" s="209"/>
      <c r="J205" s="209">
        <v>2</v>
      </c>
      <c r="K205" s="209"/>
      <c r="L205" s="209">
        <v>0</v>
      </c>
      <c r="M205" s="209">
        <v>0</v>
      </c>
      <c r="N205" s="209"/>
      <c r="O205" s="209">
        <v>0</v>
      </c>
      <c r="P205" s="209"/>
      <c r="Q205" s="209"/>
      <c r="R205" s="282"/>
      <c r="S205" s="209">
        <v>9</v>
      </c>
      <c r="T205" s="209">
        <v>0</v>
      </c>
      <c r="U205" s="279">
        <v>10</v>
      </c>
      <c r="V205" s="280"/>
      <c r="W205" s="281"/>
      <c r="X205" s="281"/>
      <c r="Y205" s="289"/>
      <c r="Z205" s="281"/>
      <c r="AA205" s="281"/>
      <c r="AB205" s="281"/>
      <c r="AC205" s="281"/>
      <c r="AD205" s="281"/>
      <c r="AE205" s="281"/>
      <c r="AF205" s="281"/>
      <c r="AG205" s="281"/>
      <c r="AH205" s="281"/>
      <c r="AI205" s="281"/>
      <c r="AJ205" s="281"/>
      <c r="AK205" s="281"/>
      <c r="AL205" s="281"/>
      <c r="AM205" s="289"/>
      <c r="AN205" s="289"/>
      <c r="AO205" s="281"/>
      <c r="AP205" s="281"/>
      <c r="AQ205" s="298"/>
      <c r="AR205" s="300"/>
    </row>
    <row r="206" s="258" customFormat="1" ht="18.95" customHeight="1" spans="1:44">
      <c r="A206" s="306"/>
      <c r="B206" s="275"/>
      <c r="C206" s="275"/>
      <c r="D206" s="214">
        <f t="shared" ref="D206:Q206" si="1483">SUM(D204:D205)</f>
        <v>0</v>
      </c>
      <c r="E206" s="214">
        <f t="shared" si="1483"/>
        <v>0</v>
      </c>
      <c r="F206" s="214">
        <f t="shared" si="1483"/>
        <v>0</v>
      </c>
      <c r="G206" s="214">
        <f t="shared" si="1483"/>
        <v>0</v>
      </c>
      <c r="H206" s="214">
        <f t="shared" si="1483"/>
        <v>0</v>
      </c>
      <c r="I206" s="214">
        <f t="shared" si="1483"/>
        <v>0</v>
      </c>
      <c r="J206" s="214">
        <f t="shared" si="1483"/>
        <v>14</v>
      </c>
      <c r="K206" s="214">
        <f t="shared" si="1483"/>
        <v>0</v>
      </c>
      <c r="L206" s="214">
        <f t="shared" si="1483"/>
        <v>0</v>
      </c>
      <c r="M206" s="214">
        <f t="shared" si="1483"/>
        <v>0</v>
      </c>
      <c r="N206" s="214">
        <f t="shared" si="1483"/>
        <v>0</v>
      </c>
      <c r="O206" s="214">
        <f t="shared" si="1483"/>
        <v>0</v>
      </c>
      <c r="P206" s="214">
        <f t="shared" si="1483"/>
        <v>0</v>
      </c>
      <c r="Q206" s="214">
        <f t="shared" si="1483"/>
        <v>0</v>
      </c>
      <c r="R206" s="283"/>
      <c r="S206" s="214">
        <f>SUM(S204:S205)</f>
        <v>21</v>
      </c>
      <c r="T206" s="214">
        <f>SUM(T204:T205)</f>
        <v>0</v>
      </c>
      <c r="U206" s="284">
        <f t="shared" ref="U206:V206" si="1484">SUM(U204:U205)</f>
        <v>22</v>
      </c>
      <c r="V206" s="285">
        <f t="shared" si="1484"/>
        <v>0</v>
      </c>
      <c r="W206" s="285">
        <f t="shared" ref="W206" si="1485">SUM(W204:W205)</f>
        <v>0</v>
      </c>
      <c r="X206" s="285">
        <f t="shared" ref="X206" si="1486">SUM(X204:X205)</f>
        <v>0</v>
      </c>
      <c r="Y206" s="285">
        <f t="shared" ref="Y206" si="1487">SUM(Y204:Y205)</f>
        <v>0</v>
      </c>
      <c r="Z206" s="285">
        <f t="shared" ref="Z206" si="1488">SUM(Z204:Z205)</f>
        <v>0</v>
      </c>
      <c r="AA206" s="285">
        <f t="shared" ref="AA206" si="1489">SUM(AA204:AA205)</f>
        <v>0</v>
      </c>
      <c r="AB206" s="285">
        <f t="shared" ref="AB206" si="1490">SUM(AB204:AB205)</f>
        <v>0</v>
      </c>
      <c r="AC206" s="285">
        <f t="shared" ref="AC206" si="1491">SUM(AC204:AC205)</f>
        <v>0</v>
      </c>
      <c r="AD206" s="285">
        <f t="shared" ref="AD206" si="1492">SUM(AD204:AD205)</f>
        <v>0</v>
      </c>
      <c r="AE206" s="285">
        <f t="shared" ref="AE206" si="1493">SUM(AE204:AE205)</f>
        <v>0</v>
      </c>
      <c r="AF206" s="285">
        <f t="shared" ref="AF206" si="1494">SUM(AF204:AF205)</f>
        <v>0</v>
      </c>
      <c r="AG206" s="285">
        <f t="shared" ref="AG206" si="1495">SUM(AG204:AG205)</f>
        <v>0</v>
      </c>
      <c r="AH206" s="285">
        <f t="shared" ref="AH206" si="1496">SUM(AH204:AH205)</f>
        <v>0</v>
      </c>
      <c r="AI206" s="285">
        <f t="shared" ref="AI206" si="1497">SUM(AI204:AI205)</f>
        <v>0</v>
      </c>
      <c r="AJ206" s="285">
        <f t="shared" ref="AJ206" si="1498">SUM(AJ204:AJ205)</f>
        <v>0</v>
      </c>
      <c r="AK206" s="285">
        <f t="shared" ref="AK206" si="1499">SUM(AK204:AK205)</f>
        <v>0</v>
      </c>
      <c r="AL206" s="285">
        <f t="shared" ref="AL206" si="1500">SUM(AL204:AL205)</f>
        <v>0</v>
      </c>
      <c r="AM206" s="285">
        <f t="shared" ref="AM206" si="1501">SUM(AM204:AM205)</f>
        <v>0</v>
      </c>
      <c r="AN206" s="285">
        <f t="shared" ref="AN206" si="1502">SUM(AN204:AN205)</f>
        <v>0</v>
      </c>
      <c r="AO206" s="285">
        <f t="shared" ref="AO206" si="1503">SUM(AO204:AO205)</f>
        <v>0</v>
      </c>
      <c r="AP206" s="285">
        <f t="shared" ref="AP206" si="1504">SUM(AP204:AP205)</f>
        <v>0</v>
      </c>
      <c r="AQ206" s="301"/>
      <c r="AR206" s="302"/>
    </row>
    <row r="207" ht="18.95" customHeight="1" spans="1:44">
      <c r="A207" s="307" t="s">
        <v>242</v>
      </c>
      <c r="B207" s="273"/>
      <c r="C207" s="273"/>
      <c r="D207" s="209"/>
      <c r="E207" s="209"/>
      <c r="F207" s="209"/>
      <c r="G207" s="231"/>
      <c r="H207" s="209"/>
      <c r="I207" s="209"/>
      <c r="J207" s="209">
        <v>0</v>
      </c>
      <c r="K207" s="209"/>
      <c r="L207" s="209">
        <v>0</v>
      </c>
      <c r="M207" s="209">
        <v>0</v>
      </c>
      <c r="N207" s="209"/>
      <c r="O207" s="209">
        <v>6</v>
      </c>
      <c r="P207" s="209"/>
      <c r="Q207" s="209"/>
      <c r="R207" s="278">
        <f>SUM(LARGE(D209:Q209,{1,2,3,4,5,6,7}))</f>
        <v>6</v>
      </c>
      <c r="S207" s="209"/>
      <c r="T207" s="209">
        <v>0</v>
      </c>
      <c r="U207" s="279">
        <v>12</v>
      </c>
      <c r="V207" s="280"/>
      <c r="W207" s="281"/>
      <c r="X207" s="281"/>
      <c r="Y207" s="289"/>
      <c r="Z207" s="281"/>
      <c r="AA207" s="281"/>
      <c r="AB207" s="281"/>
      <c r="AC207" s="281"/>
      <c r="AD207" s="281"/>
      <c r="AE207" s="281"/>
      <c r="AF207" s="281"/>
      <c r="AG207" s="281"/>
      <c r="AH207" s="281"/>
      <c r="AI207" s="281"/>
      <c r="AJ207" s="281"/>
      <c r="AK207" s="281"/>
      <c r="AL207" s="281"/>
      <c r="AM207" s="289"/>
      <c r="AN207" s="289"/>
      <c r="AO207" s="281"/>
      <c r="AP207" s="281"/>
      <c r="AQ207" s="298">
        <f t="shared" ref="AQ207" si="1505">SUM(V209:AP209)</f>
        <v>0</v>
      </c>
      <c r="AR207" s="299">
        <f>SUM(AQ207,S209:U209,R207,B207:C209)</f>
        <v>33</v>
      </c>
    </row>
    <row r="208" s="258" customFormat="1" ht="18.95" customHeight="1" spans="1:44">
      <c r="A208" s="305"/>
      <c r="B208" s="274"/>
      <c r="C208" s="274"/>
      <c r="D208" s="209"/>
      <c r="E208" s="209"/>
      <c r="F208" s="209"/>
      <c r="G208" s="209"/>
      <c r="H208" s="209"/>
      <c r="I208" s="209"/>
      <c r="J208" s="209">
        <v>0</v>
      </c>
      <c r="K208" s="209"/>
      <c r="L208" s="209">
        <v>0</v>
      </c>
      <c r="M208" s="209">
        <v>0</v>
      </c>
      <c r="N208" s="209"/>
      <c r="O208" s="209">
        <v>0</v>
      </c>
      <c r="P208" s="209"/>
      <c r="Q208" s="209"/>
      <c r="R208" s="282"/>
      <c r="S208" s="209"/>
      <c r="T208" s="209">
        <v>0</v>
      </c>
      <c r="U208" s="279">
        <v>15</v>
      </c>
      <c r="V208" s="280"/>
      <c r="W208" s="281"/>
      <c r="X208" s="281"/>
      <c r="Y208" s="289"/>
      <c r="Z208" s="281"/>
      <c r="AA208" s="281"/>
      <c r="AB208" s="281"/>
      <c r="AC208" s="281"/>
      <c r="AD208" s="281"/>
      <c r="AE208" s="281"/>
      <c r="AF208" s="281"/>
      <c r="AG208" s="281"/>
      <c r="AH208" s="281"/>
      <c r="AI208" s="281"/>
      <c r="AJ208" s="281"/>
      <c r="AK208" s="281"/>
      <c r="AL208" s="281"/>
      <c r="AM208" s="289"/>
      <c r="AN208" s="289"/>
      <c r="AO208" s="281"/>
      <c r="AP208" s="281"/>
      <c r="AQ208" s="298"/>
      <c r="AR208" s="300"/>
    </row>
    <row r="209" s="258" customFormat="1" ht="18.95" customHeight="1" spans="1:44">
      <c r="A209" s="306"/>
      <c r="B209" s="275"/>
      <c r="C209" s="275"/>
      <c r="D209" s="214">
        <f t="shared" ref="D209:Q209" si="1506">SUM(D207:D208)</f>
        <v>0</v>
      </c>
      <c r="E209" s="214">
        <f t="shared" si="1506"/>
        <v>0</v>
      </c>
      <c r="F209" s="214">
        <f t="shared" si="1506"/>
        <v>0</v>
      </c>
      <c r="G209" s="214">
        <f t="shared" si="1506"/>
        <v>0</v>
      </c>
      <c r="H209" s="214">
        <f t="shared" si="1506"/>
        <v>0</v>
      </c>
      <c r="I209" s="214">
        <f t="shared" si="1506"/>
        <v>0</v>
      </c>
      <c r="J209" s="214">
        <f t="shared" si="1506"/>
        <v>0</v>
      </c>
      <c r="K209" s="214">
        <f t="shared" si="1506"/>
        <v>0</v>
      </c>
      <c r="L209" s="214">
        <f t="shared" si="1506"/>
        <v>0</v>
      </c>
      <c r="M209" s="214">
        <f t="shared" si="1506"/>
        <v>0</v>
      </c>
      <c r="N209" s="214">
        <f t="shared" si="1506"/>
        <v>0</v>
      </c>
      <c r="O209" s="214">
        <f t="shared" si="1506"/>
        <v>6</v>
      </c>
      <c r="P209" s="214">
        <f t="shared" si="1506"/>
        <v>0</v>
      </c>
      <c r="Q209" s="214">
        <f t="shared" si="1506"/>
        <v>0</v>
      </c>
      <c r="R209" s="283"/>
      <c r="S209" s="214">
        <f>SUM(S207:S208)</f>
        <v>0</v>
      </c>
      <c r="T209" s="214">
        <f>SUM(T207:T208)</f>
        <v>0</v>
      </c>
      <c r="U209" s="284">
        <f t="shared" ref="U209:V209" si="1507">SUM(U207:U208)</f>
        <v>27</v>
      </c>
      <c r="V209" s="285">
        <f t="shared" si="1507"/>
        <v>0</v>
      </c>
      <c r="W209" s="285">
        <f t="shared" ref="W209" si="1508">SUM(W207:W208)</f>
        <v>0</v>
      </c>
      <c r="X209" s="285">
        <f t="shared" ref="X209" si="1509">SUM(X207:X208)</f>
        <v>0</v>
      </c>
      <c r="Y209" s="285">
        <f t="shared" ref="Y209" si="1510">SUM(Y207:Y208)</f>
        <v>0</v>
      </c>
      <c r="Z209" s="285">
        <f t="shared" ref="Z209" si="1511">SUM(Z207:Z208)</f>
        <v>0</v>
      </c>
      <c r="AA209" s="285">
        <f t="shared" ref="AA209" si="1512">SUM(AA207:AA208)</f>
        <v>0</v>
      </c>
      <c r="AB209" s="285">
        <f t="shared" ref="AB209" si="1513">SUM(AB207:AB208)</f>
        <v>0</v>
      </c>
      <c r="AC209" s="285">
        <f t="shared" ref="AC209" si="1514">SUM(AC207:AC208)</f>
        <v>0</v>
      </c>
      <c r="AD209" s="285">
        <f t="shared" ref="AD209" si="1515">SUM(AD207:AD208)</f>
        <v>0</v>
      </c>
      <c r="AE209" s="285">
        <f t="shared" ref="AE209" si="1516">SUM(AE207:AE208)</f>
        <v>0</v>
      </c>
      <c r="AF209" s="285">
        <f t="shared" ref="AF209" si="1517">SUM(AF207:AF208)</f>
        <v>0</v>
      </c>
      <c r="AG209" s="285">
        <f t="shared" ref="AG209" si="1518">SUM(AG207:AG208)</f>
        <v>0</v>
      </c>
      <c r="AH209" s="285">
        <f t="shared" ref="AH209" si="1519">SUM(AH207:AH208)</f>
        <v>0</v>
      </c>
      <c r="AI209" s="285">
        <f t="shared" ref="AI209" si="1520">SUM(AI207:AI208)</f>
        <v>0</v>
      </c>
      <c r="AJ209" s="285">
        <f t="shared" ref="AJ209" si="1521">SUM(AJ207:AJ208)</f>
        <v>0</v>
      </c>
      <c r="AK209" s="285">
        <f t="shared" ref="AK209" si="1522">SUM(AK207:AK208)</f>
        <v>0</v>
      </c>
      <c r="AL209" s="285">
        <f t="shared" ref="AL209" si="1523">SUM(AL207:AL208)</f>
        <v>0</v>
      </c>
      <c r="AM209" s="285">
        <f t="shared" ref="AM209" si="1524">SUM(AM207:AM208)</f>
        <v>0</v>
      </c>
      <c r="AN209" s="285">
        <f t="shared" ref="AN209" si="1525">SUM(AN207:AN208)</f>
        <v>0</v>
      </c>
      <c r="AO209" s="285">
        <f t="shared" ref="AO209" si="1526">SUM(AO207:AO208)</f>
        <v>0</v>
      </c>
      <c r="AP209" s="285">
        <f t="shared" ref="AP209" si="1527">SUM(AP207:AP208)</f>
        <v>0</v>
      </c>
      <c r="AQ209" s="301"/>
      <c r="AR209" s="302"/>
    </row>
    <row r="210" ht="18.95" customHeight="1" spans="1:44">
      <c r="A210" s="307" t="s">
        <v>243</v>
      </c>
      <c r="B210" s="273"/>
      <c r="C210" s="273"/>
      <c r="D210" s="209"/>
      <c r="E210" s="209"/>
      <c r="F210" s="209"/>
      <c r="G210" s="231"/>
      <c r="H210" s="209"/>
      <c r="I210" s="209"/>
      <c r="J210" s="209">
        <v>0</v>
      </c>
      <c r="K210" s="209"/>
      <c r="L210" s="209">
        <v>0</v>
      </c>
      <c r="M210" s="209">
        <v>0</v>
      </c>
      <c r="N210" s="209"/>
      <c r="O210" s="209">
        <v>0</v>
      </c>
      <c r="P210" s="209"/>
      <c r="Q210" s="209"/>
      <c r="R210" s="278">
        <f>SUM(LARGE(D212:Q212,{1,2,3,4,5,6,7}))</f>
        <v>0</v>
      </c>
      <c r="S210" s="209">
        <v>12</v>
      </c>
      <c r="T210" s="209">
        <v>0</v>
      </c>
      <c r="U210" s="279">
        <v>12</v>
      </c>
      <c r="V210" s="280" t="s">
        <v>51</v>
      </c>
      <c r="W210" s="281" t="s">
        <v>51</v>
      </c>
      <c r="X210" s="281" t="s">
        <v>51</v>
      </c>
      <c r="Y210" s="289" t="s">
        <v>51</v>
      </c>
      <c r="Z210" s="281" t="s">
        <v>51</v>
      </c>
      <c r="AA210" s="281" t="s">
        <v>51</v>
      </c>
      <c r="AB210" s="281" t="s">
        <v>51</v>
      </c>
      <c r="AC210" s="281" t="s">
        <v>51</v>
      </c>
      <c r="AD210" s="281" t="s">
        <v>51</v>
      </c>
      <c r="AE210" s="281" t="s">
        <v>51</v>
      </c>
      <c r="AF210" s="281" t="s">
        <v>51</v>
      </c>
      <c r="AG210" s="281" t="s">
        <v>51</v>
      </c>
      <c r="AH210" s="281" t="s">
        <v>51</v>
      </c>
      <c r="AI210" s="281" t="s">
        <v>51</v>
      </c>
      <c r="AJ210" s="281" t="s">
        <v>51</v>
      </c>
      <c r="AK210" s="281">
        <v>116</v>
      </c>
      <c r="AL210" s="281" t="s">
        <v>51</v>
      </c>
      <c r="AM210" s="289" t="s">
        <v>51</v>
      </c>
      <c r="AN210" s="289" t="s">
        <v>51</v>
      </c>
      <c r="AO210" s="281" t="s">
        <v>51</v>
      </c>
      <c r="AP210" s="281" t="s">
        <v>51</v>
      </c>
      <c r="AQ210" s="298">
        <f t="shared" ref="AQ210" si="1528">SUM(V212:AP212)</f>
        <v>148</v>
      </c>
      <c r="AR210" s="299">
        <f>SUM(AQ210,S212:U212,R210,B210:C212)</f>
        <v>188</v>
      </c>
    </row>
    <row r="211" s="258" customFormat="1" ht="18.95" customHeight="1" spans="1:44">
      <c r="A211" s="305"/>
      <c r="B211" s="274"/>
      <c r="C211" s="274"/>
      <c r="D211" s="209"/>
      <c r="E211" s="209"/>
      <c r="F211" s="209"/>
      <c r="G211" s="209"/>
      <c r="H211" s="209"/>
      <c r="I211" s="209"/>
      <c r="J211" s="209">
        <v>0</v>
      </c>
      <c r="K211" s="209"/>
      <c r="L211" s="209">
        <v>0</v>
      </c>
      <c r="M211" s="209">
        <v>0</v>
      </c>
      <c r="N211" s="209"/>
      <c r="O211" s="209">
        <v>0</v>
      </c>
      <c r="P211" s="209"/>
      <c r="Q211" s="209"/>
      <c r="R211" s="282"/>
      <c r="S211" s="209">
        <v>1</v>
      </c>
      <c r="T211" s="209">
        <v>0</v>
      </c>
      <c r="U211" s="279">
        <v>15</v>
      </c>
      <c r="V211" s="280" t="s">
        <v>51</v>
      </c>
      <c r="W211" s="281" t="s">
        <v>51</v>
      </c>
      <c r="X211" s="281" t="s">
        <v>51</v>
      </c>
      <c r="Y211" s="289" t="s">
        <v>51</v>
      </c>
      <c r="Z211" s="281" t="s">
        <v>51</v>
      </c>
      <c r="AA211" s="281" t="s">
        <v>51</v>
      </c>
      <c r="AB211" s="281" t="s">
        <v>51</v>
      </c>
      <c r="AC211" s="281" t="s">
        <v>51</v>
      </c>
      <c r="AD211" s="281" t="s">
        <v>51</v>
      </c>
      <c r="AE211" s="281" t="s">
        <v>51</v>
      </c>
      <c r="AF211" s="281" t="s">
        <v>51</v>
      </c>
      <c r="AG211" s="281" t="s">
        <v>51</v>
      </c>
      <c r="AH211" s="281" t="s">
        <v>51</v>
      </c>
      <c r="AI211" s="281" t="s">
        <v>51</v>
      </c>
      <c r="AJ211" s="281" t="s">
        <v>51</v>
      </c>
      <c r="AK211" s="281">
        <v>32</v>
      </c>
      <c r="AL211" s="281" t="s">
        <v>51</v>
      </c>
      <c r="AM211" s="289" t="s">
        <v>51</v>
      </c>
      <c r="AN211" s="289" t="s">
        <v>51</v>
      </c>
      <c r="AO211" s="281" t="s">
        <v>51</v>
      </c>
      <c r="AP211" s="281" t="s">
        <v>51</v>
      </c>
      <c r="AQ211" s="298"/>
      <c r="AR211" s="300"/>
    </row>
    <row r="212" s="258" customFormat="1" ht="18.95" customHeight="1" spans="1:44">
      <c r="A212" s="306"/>
      <c r="B212" s="275"/>
      <c r="C212" s="275"/>
      <c r="D212" s="214">
        <f t="shared" ref="D212:Q212" si="1529">SUM(D210:D211)</f>
        <v>0</v>
      </c>
      <c r="E212" s="214">
        <f t="shared" si="1529"/>
        <v>0</v>
      </c>
      <c r="F212" s="214">
        <f t="shared" si="1529"/>
        <v>0</v>
      </c>
      <c r="G212" s="214">
        <f t="shared" si="1529"/>
        <v>0</v>
      </c>
      <c r="H212" s="214">
        <f t="shared" si="1529"/>
        <v>0</v>
      </c>
      <c r="I212" s="214">
        <f t="shared" si="1529"/>
        <v>0</v>
      </c>
      <c r="J212" s="214">
        <f t="shared" si="1529"/>
        <v>0</v>
      </c>
      <c r="K212" s="214">
        <f t="shared" si="1529"/>
        <v>0</v>
      </c>
      <c r="L212" s="214">
        <f t="shared" si="1529"/>
        <v>0</v>
      </c>
      <c r="M212" s="214">
        <f t="shared" si="1529"/>
        <v>0</v>
      </c>
      <c r="N212" s="214">
        <f t="shared" si="1529"/>
        <v>0</v>
      </c>
      <c r="O212" s="214">
        <f t="shared" si="1529"/>
        <v>0</v>
      </c>
      <c r="P212" s="214">
        <f t="shared" si="1529"/>
        <v>0</v>
      </c>
      <c r="Q212" s="214">
        <f t="shared" si="1529"/>
        <v>0</v>
      </c>
      <c r="R212" s="283"/>
      <c r="S212" s="214">
        <f>SUM(S210:S211)</f>
        <v>13</v>
      </c>
      <c r="T212" s="214">
        <f>SUM(T210:T211)</f>
        <v>0</v>
      </c>
      <c r="U212" s="284">
        <f t="shared" ref="U212:V212" si="1530">SUM(U210:U211)</f>
        <v>27</v>
      </c>
      <c r="V212" s="285">
        <f t="shared" si="1530"/>
        <v>0</v>
      </c>
      <c r="W212" s="285">
        <f t="shared" ref="W212" si="1531">SUM(W210:W211)</f>
        <v>0</v>
      </c>
      <c r="X212" s="285">
        <f t="shared" ref="X212" si="1532">SUM(X210:X211)</f>
        <v>0</v>
      </c>
      <c r="Y212" s="285">
        <f t="shared" ref="Y212" si="1533">SUM(Y210:Y211)</f>
        <v>0</v>
      </c>
      <c r="Z212" s="285">
        <f t="shared" ref="Z212" si="1534">SUM(Z210:Z211)</f>
        <v>0</v>
      </c>
      <c r="AA212" s="285">
        <f t="shared" ref="AA212" si="1535">SUM(AA210:AA211)</f>
        <v>0</v>
      </c>
      <c r="AB212" s="285">
        <f t="shared" ref="AB212" si="1536">SUM(AB210:AB211)</f>
        <v>0</v>
      </c>
      <c r="AC212" s="285">
        <f t="shared" ref="AC212" si="1537">SUM(AC210:AC211)</f>
        <v>0</v>
      </c>
      <c r="AD212" s="285">
        <f t="shared" ref="AD212" si="1538">SUM(AD210:AD211)</f>
        <v>0</v>
      </c>
      <c r="AE212" s="285">
        <f t="shared" ref="AE212" si="1539">SUM(AE210:AE211)</f>
        <v>0</v>
      </c>
      <c r="AF212" s="285">
        <f t="shared" ref="AF212" si="1540">SUM(AF210:AF211)</f>
        <v>0</v>
      </c>
      <c r="AG212" s="285">
        <f t="shared" ref="AG212" si="1541">SUM(AG210:AG211)</f>
        <v>0</v>
      </c>
      <c r="AH212" s="285">
        <f t="shared" ref="AH212" si="1542">SUM(AH210:AH211)</f>
        <v>0</v>
      </c>
      <c r="AI212" s="285">
        <f t="shared" ref="AI212" si="1543">SUM(AI210:AI211)</f>
        <v>0</v>
      </c>
      <c r="AJ212" s="285">
        <f t="shared" ref="AJ212" si="1544">SUM(AJ210:AJ211)</f>
        <v>0</v>
      </c>
      <c r="AK212" s="285">
        <f t="shared" ref="AK212" si="1545">SUM(AK210:AK211)</f>
        <v>148</v>
      </c>
      <c r="AL212" s="285">
        <f t="shared" ref="AL212" si="1546">SUM(AL210:AL211)</f>
        <v>0</v>
      </c>
      <c r="AM212" s="285">
        <f t="shared" ref="AM212" si="1547">SUM(AM210:AM211)</f>
        <v>0</v>
      </c>
      <c r="AN212" s="285">
        <f t="shared" ref="AN212" si="1548">SUM(AN210:AN211)</f>
        <v>0</v>
      </c>
      <c r="AO212" s="285">
        <f t="shared" ref="AO212" si="1549">SUM(AO210:AO211)</f>
        <v>0</v>
      </c>
      <c r="AP212" s="285">
        <f t="shared" ref="AP212" si="1550">SUM(AP210:AP211)</f>
        <v>0</v>
      </c>
      <c r="AQ212" s="301"/>
      <c r="AR212" s="302"/>
    </row>
    <row r="213" ht="18.95" customHeight="1" spans="1:44">
      <c r="A213" s="307" t="s">
        <v>244</v>
      </c>
      <c r="B213" s="273"/>
      <c r="C213" s="273"/>
      <c r="D213" s="209"/>
      <c r="E213" s="209"/>
      <c r="F213" s="209"/>
      <c r="G213" s="231"/>
      <c r="H213" s="209"/>
      <c r="I213" s="209"/>
      <c r="J213" s="209">
        <v>0</v>
      </c>
      <c r="K213" s="209"/>
      <c r="L213" s="209">
        <v>0</v>
      </c>
      <c r="M213" s="209">
        <v>0</v>
      </c>
      <c r="N213" s="209"/>
      <c r="O213" s="209">
        <v>0</v>
      </c>
      <c r="P213" s="209"/>
      <c r="Q213" s="209"/>
      <c r="R213" s="278">
        <f>SUM(LARGE(D215:Q215,{1,2,3,4,5,6,7}))</f>
        <v>0</v>
      </c>
      <c r="S213" s="209">
        <v>12</v>
      </c>
      <c r="T213" s="209">
        <v>0</v>
      </c>
      <c r="U213" s="279">
        <v>0</v>
      </c>
      <c r="V213" s="280"/>
      <c r="W213" s="281"/>
      <c r="X213" s="281"/>
      <c r="Y213" s="289"/>
      <c r="Z213" s="281"/>
      <c r="AA213" s="281"/>
      <c r="AB213" s="281"/>
      <c r="AC213" s="281"/>
      <c r="AD213" s="281"/>
      <c r="AE213" s="281"/>
      <c r="AF213" s="281"/>
      <c r="AG213" s="281"/>
      <c r="AH213" s="281"/>
      <c r="AI213" s="281"/>
      <c r="AJ213" s="281"/>
      <c r="AK213" s="281"/>
      <c r="AL213" s="281"/>
      <c r="AM213" s="289"/>
      <c r="AN213" s="289"/>
      <c r="AO213" s="281"/>
      <c r="AP213" s="281"/>
      <c r="AQ213" s="298">
        <f t="shared" ref="AQ213" si="1551">SUM(V215:AP215)</f>
        <v>0</v>
      </c>
      <c r="AR213" s="299">
        <f>SUM(AQ213,S215:U215,R213,B213:C215)</f>
        <v>36</v>
      </c>
    </row>
    <row r="214" s="258" customFormat="1" ht="18.95" customHeight="1" spans="1:44">
      <c r="A214" s="305"/>
      <c r="B214" s="274"/>
      <c r="C214" s="274"/>
      <c r="D214" s="209"/>
      <c r="E214" s="209"/>
      <c r="F214" s="209"/>
      <c r="G214" s="209"/>
      <c r="H214" s="209"/>
      <c r="I214" s="209"/>
      <c r="J214" s="209">
        <v>0</v>
      </c>
      <c r="K214" s="209"/>
      <c r="L214" s="209">
        <v>0</v>
      </c>
      <c r="M214" s="209">
        <v>0</v>
      </c>
      <c r="N214" s="209"/>
      <c r="O214" s="209">
        <v>0</v>
      </c>
      <c r="P214" s="209"/>
      <c r="Q214" s="209"/>
      <c r="R214" s="282"/>
      <c r="S214" s="209">
        <v>24</v>
      </c>
      <c r="T214" s="209">
        <v>0</v>
      </c>
      <c r="U214" s="279">
        <v>0</v>
      </c>
      <c r="V214" s="280"/>
      <c r="W214" s="281"/>
      <c r="X214" s="281"/>
      <c r="Y214" s="289"/>
      <c r="Z214" s="281"/>
      <c r="AA214" s="281"/>
      <c r="AB214" s="281"/>
      <c r="AC214" s="281"/>
      <c r="AD214" s="281"/>
      <c r="AE214" s="281"/>
      <c r="AF214" s="281"/>
      <c r="AG214" s="281"/>
      <c r="AH214" s="281"/>
      <c r="AI214" s="281"/>
      <c r="AJ214" s="281"/>
      <c r="AK214" s="281"/>
      <c r="AL214" s="281"/>
      <c r="AM214" s="289"/>
      <c r="AN214" s="289"/>
      <c r="AO214" s="281"/>
      <c r="AP214" s="281"/>
      <c r="AQ214" s="298"/>
      <c r="AR214" s="300"/>
    </row>
    <row r="215" s="258" customFormat="1" ht="18.95" customHeight="1" spans="1:44">
      <c r="A215" s="306"/>
      <c r="B215" s="275"/>
      <c r="C215" s="275"/>
      <c r="D215" s="214">
        <f t="shared" ref="D215:Q215" si="1552">SUM(D213:D214)</f>
        <v>0</v>
      </c>
      <c r="E215" s="214">
        <f t="shared" si="1552"/>
        <v>0</v>
      </c>
      <c r="F215" s="214">
        <f t="shared" si="1552"/>
        <v>0</v>
      </c>
      <c r="G215" s="214">
        <f t="shared" si="1552"/>
        <v>0</v>
      </c>
      <c r="H215" s="214">
        <f t="shared" si="1552"/>
        <v>0</v>
      </c>
      <c r="I215" s="214">
        <f t="shared" si="1552"/>
        <v>0</v>
      </c>
      <c r="J215" s="214">
        <f t="shared" si="1552"/>
        <v>0</v>
      </c>
      <c r="K215" s="214">
        <f t="shared" si="1552"/>
        <v>0</v>
      </c>
      <c r="L215" s="214">
        <f t="shared" si="1552"/>
        <v>0</v>
      </c>
      <c r="M215" s="214">
        <f t="shared" si="1552"/>
        <v>0</v>
      </c>
      <c r="N215" s="214">
        <f t="shared" si="1552"/>
        <v>0</v>
      </c>
      <c r="O215" s="214">
        <f t="shared" si="1552"/>
        <v>0</v>
      </c>
      <c r="P215" s="214">
        <f t="shared" si="1552"/>
        <v>0</v>
      </c>
      <c r="Q215" s="214">
        <f t="shared" si="1552"/>
        <v>0</v>
      </c>
      <c r="R215" s="283"/>
      <c r="S215" s="214">
        <f>SUM(S213:S214)</f>
        <v>36</v>
      </c>
      <c r="T215" s="214">
        <f>SUM(T213:T214)</f>
        <v>0</v>
      </c>
      <c r="U215" s="284">
        <f t="shared" ref="U215:V215" si="1553">SUM(U213:U214)</f>
        <v>0</v>
      </c>
      <c r="V215" s="285">
        <f t="shared" si="1553"/>
        <v>0</v>
      </c>
      <c r="W215" s="285">
        <f t="shared" ref="W215" si="1554">SUM(W213:W214)</f>
        <v>0</v>
      </c>
      <c r="X215" s="285">
        <f t="shared" ref="X215" si="1555">SUM(X213:X214)</f>
        <v>0</v>
      </c>
      <c r="Y215" s="285">
        <f t="shared" ref="Y215" si="1556">SUM(Y213:Y214)</f>
        <v>0</v>
      </c>
      <c r="Z215" s="285">
        <f t="shared" ref="Z215" si="1557">SUM(Z213:Z214)</f>
        <v>0</v>
      </c>
      <c r="AA215" s="285">
        <f t="shared" ref="AA215" si="1558">SUM(AA213:AA214)</f>
        <v>0</v>
      </c>
      <c r="AB215" s="285">
        <f t="shared" ref="AB215" si="1559">SUM(AB213:AB214)</f>
        <v>0</v>
      </c>
      <c r="AC215" s="285">
        <f t="shared" ref="AC215" si="1560">SUM(AC213:AC214)</f>
        <v>0</v>
      </c>
      <c r="AD215" s="285">
        <f t="shared" ref="AD215" si="1561">SUM(AD213:AD214)</f>
        <v>0</v>
      </c>
      <c r="AE215" s="285">
        <f t="shared" ref="AE215" si="1562">SUM(AE213:AE214)</f>
        <v>0</v>
      </c>
      <c r="AF215" s="285">
        <f t="shared" ref="AF215" si="1563">SUM(AF213:AF214)</f>
        <v>0</v>
      </c>
      <c r="AG215" s="285">
        <f t="shared" ref="AG215" si="1564">SUM(AG213:AG214)</f>
        <v>0</v>
      </c>
      <c r="AH215" s="285">
        <f t="shared" ref="AH215" si="1565">SUM(AH213:AH214)</f>
        <v>0</v>
      </c>
      <c r="AI215" s="285">
        <f t="shared" ref="AI215" si="1566">SUM(AI213:AI214)</f>
        <v>0</v>
      </c>
      <c r="AJ215" s="285">
        <f t="shared" ref="AJ215" si="1567">SUM(AJ213:AJ214)</f>
        <v>0</v>
      </c>
      <c r="AK215" s="285">
        <f t="shared" ref="AK215" si="1568">SUM(AK213:AK214)</f>
        <v>0</v>
      </c>
      <c r="AL215" s="285">
        <f t="shared" ref="AL215" si="1569">SUM(AL213:AL214)</f>
        <v>0</v>
      </c>
      <c r="AM215" s="285">
        <f t="shared" ref="AM215" si="1570">SUM(AM213:AM214)</f>
        <v>0</v>
      </c>
      <c r="AN215" s="285">
        <f t="shared" ref="AN215" si="1571">SUM(AN213:AN214)</f>
        <v>0</v>
      </c>
      <c r="AO215" s="285">
        <f t="shared" ref="AO215" si="1572">SUM(AO213:AO214)</f>
        <v>0</v>
      </c>
      <c r="AP215" s="285">
        <f t="shared" ref="AP215" si="1573">SUM(AP213:AP214)</f>
        <v>0</v>
      </c>
      <c r="AQ215" s="301"/>
      <c r="AR215" s="302"/>
    </row>
    <row r="216" ht="18.95" customHeight="1" spans="1:44">
      <c r="A216" s="307" t="s">
        <v>153</v>
      </c>
      <c r="B216" s="273"/>
      <c r="C216" s="273"/>
      <c r="D216" s="209"/>
      <c r="E216" s="209"/>
      <c r="F216" s="209"/>
      <c r="G216" s="231"/>
      <c r="H216" s="209">
        <v>0</v>
      </c>
      <c r="I216" s="209"/>
      <c r="J216" s="209">
        <v>0</v>
      </c>
      <c r="K216" s="209"/>
      <c r="L216" s="209">
        <v>0</v>
      </c>
      <c r="M216" s="209">
        <v>0</v>
      </c>
      <c r="N216" s="209"/>
      <c r="O216" s="209">
        <v>0</v>
      </c>
      <c r="P216" s="209">
        <v>12</v>
      </c>
      <c r="Q216" s="209"/>
      <c r="R216" s="278">
        <f>SUM(LARGE(D218:Q218,{1,2,3,4,5,6,7}))</f>
        <v>15</v>
      </c>
      <c r="S216" s="209">
        <v>12</v>
      </c>
      <c r="T216" s="209">
        <v>0</v>
      </c>
      <c r="U216" s="279">
        <v>12</v>
      </c>
      <c r="V216" s="280"/>
      <c r="W216" s="281"/>
      <c r="X216" s="281"/>
      <c r="Y216" s="289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1"/>
      <c r="AK216" s="281"/>
      <c r="AL216" s="281"/>
      <c r="AM216" s="289"/>
      <c r="AN216" s="289"/>
      <c r="AO216" s="281"/>
      <c r="AP216" s="281"/>
      <c r="AQ216" s="298">
        <f t="shared" ref="AQ216" si="1574">SUM(V218:AP218)</f>
        <v>0</v>
      </c>
      <c r="AR216" s="299">
        <f>SUM(AQ216,S218:U218,R216,B216:C218)</f>
        <v>230</v>
      </c>
    </row>
    <row r="217" s="258" customFormat="1" ht="18.95" customHeight="1" spans="1:44">
      <c r="A217" s="305"/>
      <c r="B217" s="274"/>
      <c r="C217" s="274"/>
      <c r="D217" s="209"/>
      <c r="E217" s="209"/>
      <c r="F217" s="209"/>
      <c r="G217" s="209"/>
      <c r="H217" s="209"/>
      <c r="I217" s="209"/>
      <c r="J217" s="209">
        <v>0</v>
      </c>
      <c r="K217" s="209"/>
      <c r="L217" s="209">
        <v>0</v>
      </c>
      <c r="M217" s="209">
        <v>0</v>
      </c>
      <c r="N217" s="209"/>
      <c r="O217" s="209">
        <v>0</v>
      </c>
      <c r="P217" s="209">
        <v>3</v>
      </c>
      <c r="Q217" s="209"/>
      <c r="R217" s="282"/>
      <c r="S217" s="209">
        <f>171+15</f>
        <v>186</v>
      </c>
      <c r="T217" s="209">
        <v>0</v>
      </c>
      <c r="U217" s="279">
        <v>5</v>
      </c>
      <c r="V217" s="280"/>
      <c r="W217" s="281"/>
      <c r="X217" s="281"/>
      <c r="Y217" s="289"/>
      <c r="Z217" s="281"/>
      <c r="AA217" s="281"/>
      <c r="AB217" s="281"/>
      <c r="AC217" s="281"/>
      <c r="AD217" s="281"/>
      <c r="AE217" s="281"/>
      <c r="AF217" s="281"/>
      <c r="AG217" s="281"/>
      <c r="AH217" s="281"/>
      <c r="AI217" s="281"/>
      <c r="AJ217" s="281"/>
      <c r="AK217" s="281"/>
      <c r="AL217" s="281"/>
      <c r="AM217" s="289"/>
      <c r="AN217" s="289"/>
      <c r="AO217" s="281"/>
      <c r="AP217" s="281"/>
      <c r="AQ217" s="298"/>
      <c r="AR217" s="300"/>
    </row>
    <row r="218" s="258" customFormat="1" ht="18.95" customHeight="1" spans="1:44">
      <c r="A218" s="306"/>
      <c r="B218" s="275"/>
      <c r="C218" s="275"/>
      <c r="D218" s="214">
        <f t="shared" ref="D218:Q218" si="1575">SUM(D216:D217)</f>
        <v>0</v>
      </c>
      <c r="E218" s="214">
        <f t="shared" si="1575"/>
        <v>0</v>
      </c>
      <c r="F218" s="214">
        <f t="shared" si="1575"/>
        <v>0</v>
      </c>
      <c r="G218" s="214">
        <f t="shared" si="1575"/>
        <v>0</v>
      </c>
      <c r="H218" s="214">
        <f t="shared" si="1575"/>
        <v>0</v>
      </c>
      <c r="I218" s="214">
        <f t="shared" si="1575"/>
        <v>0</v>
      </c>
      <c r="J218" s="214">
        <f t="shared" si="1575"/>
        <v>0</v>
      </c>
      <c r="K218" s="214">
        <f t="shared" si="1575"/>
        <v>0</v>
      </c>
      <c r="L218" s="214">
        <f t="shared" si="1575"/>
        <v>0</v>
      </c>
      <c r="M218" s="214">
        <f t="shared" si="1575"/>
        <v>0</v>
      </c>
      <c r="N218" s="214">
        <f t="shared" si="1575"/>
        <v>0</v>
      </c>
      <c r="O218" s="214">
        <f t="shared" si="1575"/>
        <v>0</v>
      </c>
      <c r="P218" s="214">
        <f t="shared" si="1575"/>
        <v>15</v>
      </c>
      <c r="Q218" s="214">
        <f t="shared" si="1575"/>
        <v>0</v>
      </c>
      <c r="R218" s="283"/>
      <c r="S218" s="214">
        <f>SUM(S216:S217)</f>
        <v>198</v>
      </c>
      <c r="T218" s="214">
        <f>SUM(T216:T217)</f>
        <v>0</v>
      </c>
      <c r="U218" s="284">
        <f t="shared" ref="U218:V218" si="1576">SUM(U216:U217)</f>
        <v>17</v>
      </c>
      <c r="V218" s="285">
        <f t="shared" si="1576"/>
        <v>0</v>
      </c>
      <c r="W218" s="285">
        <f t="shared" ref="W218" si="1577">SUM(W216:W217)</f>
        <v>0</v>
      </c>
      <c r="X218" s="285">
        <f t="shared" ref="X218" si="1578">SUM(X216:X217)</f>
        <v>0</v>
      </c>
      <c r="Y218" s="285">
        <f t="shared" ref="Y218" si="1579">SUM(Y216:Y217)</f>
        <v>0</v>
      </c>
      <c r="Z218" s="285">
        <f t="shared" ref="Z218" si="1580">SUM(Z216:Z217)</f>
        <v>0</v>
      </c>
      <c r="AA218" s="285">
        <f t="shared" ref="AA218" si="1581">SUM(AA216:AA217)</f>
        <v>0</v>
      </c>
      <c r="AB218" s="285">
        <f t="shared" ref="AB218" si="1582">SUM(AB216:AB217)</f>
        <v>0</v>
      </c>
      <c r="AC218" s="285">
        <f t="shared" ref="AC218" si="1583">SUM(AC216:AC217)</f>
        <v>0</v>
      </c>
      <c r="AD218" s="285">
        <f t="shared" ref="AD218" si="1584">SUM(AD216:AD217)</f>
        <v>0</v>
      </c>
      <c r="AE218" s="285">
        <f t="shared" ref="AE218" si="1585">SUM(AE216:AE217)</f>
        <v>0</v>
      </c>
      <c r="AF218" s="285">
        <f t="shared" ref="AF218" si="1586">SUM(AF216:AF217)</f>
        <v>0</v>
      </c>
      <c r="AG218" s="285">
        <f t="shared" ref="AG218" si="1587">SUM(AG216:AG217)</f>
        <v>0</v>
      </c>
      <c r="AH218" s="285">
        <f t="shared" ref="AH218" si="1588">SUM(AH216:AH217)</f>
        <v>0</v>
      </c>
      <c r="AI218" s="285">
        <f t="shared" ref="AI218" si="1589">SUM(AI216:AI217)</f>
        <v>0</v>
      </c>
      <c r="AJ218" s="285">
        <f t="shared" ref="AJ218" si="1590">SUM(AJ216:AJ217)</f>
        <v>0</v>
      </c>
      <c r="AK218" s="285">
        <f t="shared" ref="AK218" si="1591">SUM(AK216:AK217)</f>
        <v>0</v>
      </c>
      <c r="AL218" s="285">
        <f t="shared" ref="AL218" si="1592">SUM(AL216:AL217)</f>
        <v>0</v>
      </c>
      <c r="AM218" s="285">
        <f t="shared" ref="AM218" si="1593">SUM(AM216:AM217)</f>
        <v>0</v>
      </c>
      <c r="AN218" s="285">
        <f t="shared" ref="AN218" si="1594">SUM(AN216:AN217)</f>
        <v>0</v>
      </c>
      <c r="AO218" s="285">
        <f t="shared" ref="AO218" si="1595">SUM(AO216:AO217)</f>
        <v>0</v>
      </c>
      <c r="AP218" s="285">
        <f t="shared" ref="AP218" si="1596">SUM(AP216:AP217)</f>
        <v>0</v>
      </c>
      <c r="AQ218" s="301"/>
      <c r="AR218" s="302"/>
    </row>
    <row r="219" ht="18.95" customHeight="1" spans="1:44">
      <c r="A219" s="307" t="s">
        <v>245</v>
      </c>
      <c r="B219" s="273"/>
      <c r="C219" s="273"/>
      <c r="D219" s="209"/>
      <c r="E219" s="209"/>
      <c r="F219" s="209"/>
      <c r="G219" s="231"/>
      <c r="H219" s="209">
        <v>0</v>
      </c>
      <c r="I219" s="209"/>
      <c r="J219" s="209">
        <v>0</v>
      </c>
      <c r="K219" s="209"/>
      <c r="L219" s="209">
        <v>0</v>
      </c>
      <c r="M219" s="209">
        <v>0</v>
      </c>
      <c r="N219" s="209"/>
      <c r="O219" s="209">
        <v>0</v>
      </c>
      <c r="P219" s="209"/>
      <c r="Q219" s="209"/>
      <c r="R219" s="278">
        <f>SUM(LARGE(D221:Q221,{1,2,3,4,5,6,7}))</f>
        <v>0</v>
      </c>
      <c r="S219" s="209">
        <v>0</v>
      </c>
      <c r="T219" s="209">
        <v>0</v>
      </c>
      <c r="U219" s="279">
        <v>12</v>
      </c>
      <c r="V219" s="280" t="s">
        <v>51</v>
      </c>
      <c r="W219" s="281" t="s">
        <v>51</v>
      </c>
      <c r="X219" s="281" t="s">
        <v>51</v>
      </c>
      <c r="Y219" s="289" t="s">
        <v>51</v>
      </c>
      <c r="Z219" s="281" t="s">
        <v>51</v>
      </c>
      <c r="AA219" s="281" t="s">
        <v>51</v>
      </c>
      <c r="AB219" s="281" t="s">
        <v>51</v>
      </c>
      <c r="AC219" s="281" t="s">
        <v>51</v>
      </c>
      <c r="AD219" s="281" t="s">
        <v>51</v>
      </c>
      <c r="AE219" s="281" t="s">
        <v>51</v>
      </c>
      <c r="AF219" s="281" t="s">
        <v>51</v>
      </c>
      <c r="AG219" s="281" t="s">
        <v>51</v>
      </c>
      <c r="AH219" s="281" t="s">
        <v>51</v>
      </c>
      <c r="AI219" s="281" t="s">
        <v>51</v>
      </c>
      <c r="AJ219" s="281" t="s">
        <v>51</v>
      </c>
      <c r="AK219" s="281" t="s">
        <v>51</v>
      </c>
      <c r="AL219" s="281" t="s">
        <v>51</v>
      </c>
      <c r="AM219" s="289" t="s">
        <v>51</v>
      </c>
      <c r="AN219" s="289" t="s">
        <v>51</v>
      </c>
      <c r="AO219" s="281" t="s">
        <v>51</v>
      </c>
      <c r="AP219" s="281">
        <v>20</v>
      </c>
      <c r="AQ219" s="298">
        <f t="shared" ref="AQ219" si="1597">SUM(V221:AP221)</f>
        <v>36</v>
      </c>
      <c r="AR219" s="299">
        <f>SUM(AQ219,S221:U221,R219,B219:C221)</f>
        <v>116.5</v>
      </c>
    </row>
    <row r="220" s="258" customFormat="1" ht="18.95" customHeight="1" spans="1:44">
      <c r="A220" s="305"/>
      <c r="B220" s="274"/>
      <c r="C220" s="274"/>
      <c r="D220" s="209"/>
      <c r="E220" s="209"/>
      <c r="F220" s="209"/>
      <c r="G220" s="209"/>
      <c r="H220" s="209"/>
      <c r="I220" s="209"/>
      <c r="J220" s="209">
        <v>0</v>
      </c>
      <c r="K220" s="209"/>
      <c r="L220" s="209">
        <v>0</v>
      </c>
      <c r="M220" s="209">
        <v>0</v>
      </c>
      <c r="N220" s="209"/>
      <c r="O220" s="209">
        <v>0</v>
      </c>
      <c r="P220" s="209"/>
      <c r="Q220" s="209"/>
      <c r="R220" s="282"/>
      <c r="S220" s="209">
        <v>58.5</v>
      </c>
      <c r="T220" s="209">
        <v>0</v>
      </c>
      <c r="U220" s="279">
        <v>10</v>
      </c>
      <c r="V220" s="280" t="s">
        <v>51</v>
      </c>
      <c r="W220" s="281" t="s">
        <v>51</v>
      </c>
      <c r="X220" s="281" t="s">
        <v>51</v>
      </c>
      <c r="Y220" s="289" t="s">
        <v>51</v>
      </c>
      <c r="Z220" s="281" t="s">
        <v>51</v>
      </c>
      <c r="AA220" s="281" t="s">
        <v>51</v>
      </c>
      <c r="AB220" s="281" t="s">
        <v>51</v>
      </c>
      <c r="AC220" s="281" t="s">
        <v>51</v>
      </c>
      <c r="AD220" s="281" t="s">
        <v>51</v>
      </c>
      <c r="AE220" s="281" t="s">
        <v>51</v>
      </c>
      <c r="AF220" s="281" t="s">
        <v>51</v>
      </c>
      <c r="AG220" s="281" t="s">
        <v>51</v>
      </c>
      <c r="AH220" s="281" t="s">
        <v>51</v>
      </c>
      <c r="AI220" s="281" t="s">
        <v>51</v>
      </c>
      <c r="AJ220" s="281" t="s">
        <v>51</v>
      </c>
      <c r="AK220" s="281" t="s">
        <v>51</v>
      </c>
      <c r="AL220" s="281" t="s">
        <v>51</v>
      </c>
      <c r="AM220" s="289" t="s">
        <v>51</v>
      </c>
      <c r="AN220" s="289" t="s">
        <v>51</v>
      </c>
      <c r="AO220" s="281" t="s">
        <v>51</v>
      </c>
      <c r="AP220" s="281">
        <v>16</v>
      </c>
      <c r="AQ220" s="298"/>
      <c r="AR220" s="300"/>
    </row>
    <row r="221" s="258" customFormat="1" ht="18.95" customHeight="1" spans="1:44">
      <c r="A221" s="306"/>
      <c r="B221" s="275"/>
      <c r="C221" s="275"/>
      <c r="D221" s="214">
        <f t="shared" ref="D221:Q221" si="1598">SUM(D219:D220)</f>
        <v>0</v>
      </c>
      <c r="E221" s="214">
        <f t="shared" si="1598"/>
        <v>0</v>
      </c>
      <c r="F221" s="214">
        <f t="shared" si="1598"/>
        <v>0</v>
      </c>
      <c r="G221" s="214">
        <f t="shared" si="1598"/>
        <v>0</v>
      </c>
      <c r="H221" s="214">
        <f t="shared" si="1598"/>
        <v>0</v>
      </c>
      <c r="I221" s="214">
        <f t="shared" si="1598"/>
        <v>0</v>
      </c>
      <c r="J221" s="214">
        <f t="shared" si="1598"/>
        <v>0</v>
      </c>
      <c r="K221" s="214">
        <f t="shared" si="1598"/>
        <v>0</v>
      </c>
      <c r="L221" s="214">
        <f t="shared" si="1598"/>
        <v>0</v>
      </c>
      <c r="M221" s="214">
        <f t="shared" si="1598"/>
        <v>0</v>
      </c>
      <c r="N221" s="214">
        <f t="shared" si="1598"/>
        <v>0</v>
      </c>
      <c r="O221" s="214">
        <f t="shared" si="1598"/>
        <v>0</v>
      </c>
      <c r="P221" s="214">
        <f t="shared" si="1598"/>
        <v>0</v>
      </c>
      <c r="Q221" s="214">
        <f t="shared" si="1598"/>
        <v>0</v>
      </c>
      <c r="R221" s="283"/>
      <c r="S221" s="214">
        <f>SUM(S219:S220)</f>
        <v>58.5</v>
      </c>
      <c r="T221" s="214">
        <f>SUM(T219:T220)</f>
        <v>0</v>
      </c>
      <c r="U221" s="284">
        <f t="shared" ref="U221:V221" si="1599">SUM(U219:U220)</f>
        <v>22</v>
      </c>
      <c r="V221" s="285">
        <f t="shared" si="1599"/>
        <v>0</v>
      </c>
      <c r="W221" s="285">
        <f t="shared" ref="W221" si="1600">SUM(W219:W220)</f>
        <v>0</v>
      </c>
      <c r="X221" s="285">
        <f t="shared" ref="X221" si="1601">SUM(X219:X220)</f>
        <v>0</v>
      </c>
      <c r="Y221" s="285">
        <f t="shared" ref="Y221" si="1602">SUM(Y219:Y220)</f>
        <v>0</v>
      </c>
      <c r="Z221" s="285">
        <f t="shared" ref="Z221" si="1603">SUM(Z219:Z220)</f>
        <v>0</v>
      </c>
      <c r="AA221" s="285">
        <f t="shared" ref="AA221" si="1604">SUM(AA219:AA220)</f>
        <v>0</v>
      </c>
      <c r="AB221" s="285">
        <f t="shared" ref="AB221" si="1605">SUM(AB219:AB220)</f>
        <v>0</v>
      </c>
      <c r="AC221" s="285">
        <f t="shared" ref="AC221" si="1606">SUM(AC219:AC220)</f>
        <v>0</v>
      </c>
      <c r="AD221" s="285">
        <f t="shared" ref="AD221" si="1607">SUM(AD219:AD220)</f>
        <v>0</v>
      </c>
      <c r="AE221" s="285">
        <f t="shared" ref="AE221" si="1608">SUM(AE219:AE220)</f>
        <v>0</v>
      </c>
      <c r="AF221" s="285">
        <f t="shared" ref="AF221" si="1609">SUM(AF219:AF220)</f>
        <v>0</v>
      </c>
      <c r="AG221" s="285">
        <f t="shared" ref="AG221" si="1610">SUM(AG219:AG220)</f>
        <v>0</v>
      </c>
      <c r="AH221" s="285">
        <f t="shared" ref="AH221" si="1611">SUM(AH219:AH220)</f>
        <v>0</v>
      </c>
      <c r="AI221" s="285">
        <f t="shared" ref="AI221" si="1612">SUM(AI219:AI220)</f>
        <v>0</v>
      </c>
      <c r="AJ221" s="285">
        <f t="shared" ref="AJ221" si="1613">SUM(AJ219:AJ220)</f>
        <v>0</v>
      </c>
      <c r="AK221" s="285">
        <f t="shared" ref="AK221" si="1614">SUM(AK219:AK220)</f>
        <v>0</v>
      </c>
      <c r="AL221" s="285">
        <f t="shared" ref="AL221" si="1615">SUM(AL219:AL220)</f>
        <v>0</v>
      </c>
      <c r="AM221" s="285">
        <f t="shared" ref="AM221" si="1616">SUM(AM219:AM220)</f>
        <v>0</v>
      </c>
      <c r="AN221" s="285">
        <f t="shared" ref="AN221" si="1617">SUM(AN219:AN220)</f>
        <v>0</v>
      </c>
      <c r="AO221" s="285">
        <f t="shared" ref="AO221" si="1618">SUM(AO219:AO220)</f>
        <v>0</v>
      </c>
      <c r="AP221" s="285">
        <f t="shared" ref="AP221" si="1619">SUM(AP219:AP220)</f>
        <v>36</v>
      </c>
      <c r="AQ221" s="301"/>
      <c r="AR221" s="302"/>
    </row>
    <row r="222" ht="18.95" customHeight="1" spans="1:44">
      <c r="A222" s="307" t="s">
        <v>246</v>
      </c>
      <c r="B222" s="273"/>
      <c r="C222" s="273"/>
      <c r="D222" s="209"/>
      <c r="E222" s="209"/>
      <c r="F222" s="209"/>
      <c r="G222" s="231"/>
      <c r="H222" s="209"/>
      <c r="I222" s="209"/>
      <c r="J222" s="209">
        <v>0</v>
      </c>
      <c r="K222" s="209"/>
      <c r="L222" s="209">
        <v>0</v>
      </c>
      <c r="M222" s="209">
        <v>0</v>
      </c>
      <c r="N222" s="209"/>
      <c r="O222" s="209">
        <v>0</v>
      </c>
      <c r="P222" s="209"/>
      <c r="Q222" s="209"/>
      <c r="R222" s="278">
        <f>SUM(LARGE(D224:Q224,{1,2,3,4,5,6,7}))</f>
        <v>0</v>
      </c>
      <c r="S222" s="209">
        <v>0</v>
      </c>
      <c r="T222" s="209">
        <v>0</v>
      </c>
      <c r="U222" s="279">
        <v>12</v>
      </c>
      <c r="V222" s="280"/>
      <c r="W222" s="281"/>
      <c r="X222" s="281"/>
      <c r="Y222" s="289"/>
      <c r="Z222" s="281"/>
      <c r="AA222" s="281"/>
      <c r="AB222" s="281"/>
      <c r="AC222" s="281"/>
      <c r="AD222" s="281"/>
      <c r="AE222" s="281"/>
      <c r="AF222" s="281"/>
      <c r="AG222" s="281"/>
      <c r="AH222" s="281"/>
      <c r="AI222" s="281"/>
      <c r="AJ222" s="281"/>
      <c r="AK222" s="281"/>
      <c r="AL222" s="281"/>
      <c r="AM222" s="289"/>
      <c r="AN222" s="289"/>
      <c r="AO222" s="281"/>
      <c r="AP222" s="281"/>
      <c r="AQ222" s="298">
        <f t="shared" ref="AQ222" si="1620">SUM(V224:AP224)</f>
        <v>0</v>
      </c>
      <c r="AR222" s="299">
        <f>SUM(AQ222,S224:U224,R222,B222:C224)</f>
        <v>17</v>
      </c>
    </row>
    <row r="223" s="258" customFormat="1" ht="18.95" customHeight="1" spans="1:44">
      <c r="A223" s="305"/>
      <c r="B223" s="274"/>
      <c r="C223" s="274"/>
      <c r="D223" s="209"/>
      <c r="E223" s="209"/>
      <c r="F223" s="209"/>
      <c r="G223" s="209"/>
      <c r="H223" s="209"/>
      <c r="I223" s="209"/>
      <c r="J223" s="209">
        <v>0</v>
      </c>
      <c r="K223" s="209"/>
      <c r="L223" s="209">
        <v>0</v>
      </c>
      <c r="M223" s="209">
        <v>0</v>
      </c>
      <c r="N223" s="209"/>
      <c r="O223" s="209">
        <v>0</v>
      </c>
      <c r="P223" s="209"/>
      <c r="Q223" s="209"/>
      <c r="R223" s="282"/>
      <c r="S223" s="209"/>
      <c r="T223" s="209">
        <v>0</v>
      </c>
      <c r="U223" s="279">
        <v>5</v>
      </c>
      <c r="V223" s="280"/>
      <c r="W223" s="281"/>
      <c r="X223" s="281"/>
      <c r="Y223" s="289"/>
      <c r="Z223" s="281"/>
      <c r="AA223" s="281"/>
      <c r="AB223" s="281"/>
      <c r="AC223" s="281"/>
      <c r="AD223" s="281"/>
      <c r="AE223" s="281"/>
      <c r="AF223" s="281"/>
      <c r="AG223" s="281"/>
      <c r="AH223" s="281"/>
      <c r="AI223" s="281"/>
      <c r="AJ223" s="281"/>
      <c r="AK223" s="281"/>
      <c r="AL223" s="281"/>
      <c r="AM223" s="289"/>
      <c r="AN223" s="289"/>
      <c r="AO223" s="281"/>
      <c r="AP223" s="281"/>
      <c r="AQ223" s="298"/>
      <c r="AR223" s="300"/>
    </row>
    <row r="224" s="258" customFormat="1" ht="18.95" customHeight="1" spans="1:44">
      <c r="A224" s="306"/>
      <c r="B224" s="275"/>
      <c r="C224" s="275"/>
      <c r="D224" s="214">
        <f t="shared" ref="D224:Q224" si="1621">SUM(D222:D223)</f>
        <v>0</v>
      </c>
      <c r="E224" s="214">
        <f t="shared" si="1621"/>
        <v>0</v>
      </c>
      <c r="F224" s="214">
        <f t="shared" si="1621"/>
        <v>0</v>
      </c>
      <c r="G224" s="214">
        <f t="shared" si="1621"/>
        <v>0</v>
      </c>
      <c r="H224" s="214">
        <f t="shared" si="1621"/>
        <v>0</v>
      </c>
      <c r="I224" s="214">
        <f t="shared" si="1621"/>
        <v>0</v>
      </c>
      <c r="J224" s="214">
        <f t="shared" si="1621"/>
        <v>0</v>
      </c>
      <c r="K224" s="214">
        <f t="shared" si="1621"/>
        <v>0</v>
      </c>
      <c r="L224" s="214">
        <f t="shared" si="1621"/>
        <v>0</v>
      </c>
      <c r="M224" s="214">
        <f t="shared" si="1621"/>
        <v>0</v>
      </c>
      <c r="N224" s="214">
        <f t="shared" si="1621"/>
        <v>0</v>
      </c>
      <c r="O224" s="214">
        <f t="shared" si="1621"/>
        <v>0</v>
      </c>
      <c r="P224" s="214">
        <f t="shared" si="1621"/>
        <v>0</v>
      </c>
      <c r="Q224" s="214">
        <f t="shared" si="1621"/>
        <v>0</v>
      </c>
      <c r="R224" s="283"/>
      <c r="S224" s="214">
        <f>SUM(S222:S223)</f>
        <v>0</v>
      </c>
      <c r="T224" s="214">
        <f>SUM(T222:T223)</f>
        <v>0</v>
      </c>
      <c r="U224" s="284">
        <f t="shared" ref="U224:V224" si="1622">SUM(U222:U223)</f>
        <v>17</v>
      </c>
      <c r="V224" s="285">
        <f t="shared" si="1622"/>
        <v>0</v>
      </c>
      <c r="W224" s="285">
        <f t="shared" ref="W224" si="1623">SUM(W222:W223)</f>
        <v>0</v>
      </c>
      <c r="X224" s="285">
        <f t="shared" ref="X224" si="1624">SUM(X222:X223)</f>
        <v>0</v>
      </c>
      <c r="Y224" s="285">
        <f t="shared" ref="Y224" si="1625">SUM(Y222:Y223)</f>
        <v>0</v>
      </c>
      <c r="Z224" s="285">
        <f t="shared" ref="Z224" si="1626">SUM(Z222:Z223)</f>
        <v>0</v>
      </c>
      <c r="AA224" s="285">
        <f t="shared" ref="AA224" si="1627">SUM(AA222:AA223)</f>
        <v>0</v>
      </c>
      <c r="AB224" s="285">
        <f t="shared" ref="AB224" si="1628">SUM(AB222:AB223)</f>
        <v>0</v>
      </c>
      <c r="AC224" s="285">
        <f t="shared" ref="AC224" si="1629">SUM(AC222:AC223)</f>
        <v>0</v>
      </c>
      <c r="AD224" s="285">
        <f t="shared" ref="AD224" si="1630">SUM(AD222:AD223)</f>
        <v>0</v>
      </c>
      <c r="AE224" s="285">
        <f t="shared" ref="AE224" si="1631">SUM(AE222:AE223)</f>
        <v>0</v>
      </c>
      <c r="AF224" s="285">
        <f t="shared" ref="AF224" si="1632">SUM(AF222:AF223)</f>
        <v>0</v>
      </c>
      <c r="AG224" s="285">
        <f t="shared" ref="AG224" si="1633">SUM(AG222:AG223)</f>
        <v>0</v>
      </c>
      <c r="AH224" s="285">
        <f t="shared" ref="AH224" si="1634">SUM(AH222:AH223)</f>
        <v>0</v>
      </c>
      <c r="AI224" s="285">
        <f t="shared" ref="AI224" si="1635">SUM(AI222:AI223)</f>
        <v>0</v>
      </c>
      <c r="AJ224" s="285">
        <f t="shared" ref="AJ224" si="1636">SUM(AJ222:AJ223)</f>
        <v>0</v>
      </c>
      <c r="AK224" s="285">
        <f t="shared" ref="AK224" si="1637">SUM(AK222:AK223)</f>
        <v>0</v>
      </c>
      <c r="AL224" s="285">
        <f t="shared" ref="AL224" si="1638">SUM(AL222:AL223)</f>
        <v>0</v>
      </c>
      <c r="AM224" s="285">
        <f t="shared" ref="AM224" si="1639">SUM(AM222:AM223)</f>
        <v>0</v>
      </c>
      <c r="AN224" s="285">
        <f t="shared" ref="AN224" si="1640">SUM(AN222:AN223)</f>
        <v>0</v>
      </c>
      <c r="AO224" s="285">
        <f t="shared" ref="AO224" si="1641">SUM(AO222:AO223)</f>
        <v>0</v>
      </c>
      <c r="AP224" s="285">
        <f t="shared" ref="AP224" si="1642">SUM(AP222:AP223)</f>
        <v>0</v>
      </c>
      <c r="AQ224" s="301"/>
      <c r="AR224" s="302"/>
    </row>
    <row r="225" spans="1:44">
      <c r="A225" s="307" t="s">
        <v>156</v>
      </c>
      <c r="B225" s="273"/>
      <c r="C225" s="273"/>
      <c r="D225" s="209"/>
      <c r="E225" s="209"/>
      <c r="F225" s="209"/>
      <c r="G225" s="231"/>
      <c r="H225" s="209"/>
      <c r="I225" s="209">
        <v>6</v>
      </c>
      <c r="J225" s="209">
        <v>0</v>
      </c>
      <c r="K225" s="209"/>
      <c r="L225" s="209">
        <v>0</v>
      </c>
      <c r="M225" s="209">
        <v>0</v>
      </c>
      <c r="N225" s="209"/>
      <c r="O225" s="209">
        <v>0</v>
      </c>
      <c r="P225" s="209">
        <v>12</v>
      </c>
      <c r="Q225" s="209">
        <v>12</v>
      </c>
      <c r="R225" s="278">
        <f t="array" ref="R225">SUM(LARGE(D227:Q227,{1,2,3,4,5,6,7}))</f>
        <v>56</v>
      </c>
      <c r="S225" s="209">
        <v>36</v>
      </c>
      <c r="T225" s="209">
        <v>0</v>
      </c>
      <c r="U225" s="279">
        <v>12</v>
      </c>
      <c r="V225" s="280" t="s">
        <v>51</v>
      </c>
      <c r="W225" s="281" t="s">
        <v>51</v>
      </c>
      <c r="X225" s="281" t="s">
        <v>51</v>
      </c>
      <c r="Y225" s="289" t="s">
        <v>51</v>
      </c>
      <c r="Z225" s="281" t="s">
        <v>51</v>
      </c>
      <c r="AA225" s="281" t="s">
        <v>51</v>
      </c>
      <c r="AB225" s="281" t="s">
        <v>51</v>
      </c>
      <c r="AC225" s="281" t="s">
        <v>51</v>
      </c>
      <c r="AD225" s="281" t="s">
        <v>51</v>
      </c>
      <c r="AE225" s="281" t="s">
        <v>51</v>
      </c>
      <c r="AF225" s="281" t="s">
        <v>51</v>
      </c>
      <c r="AG225" s="281" t="s">
        <v>51</v>
      </c>
      <c r="AH225" s="281" t="s">
        <v>51</v>
      </c>
      <c r="AI225" s="281" t="s">
        <v>51</v>
      </c>
      <c r="AJ225" s="281" t="s">
        <v>51</v>
      </c>
      <c r="AK225" s="281" t="s">
        <v>51</v>
      </c>
      <c r="AL225" s="281" t="s">
        <v>51</v>
      </c>
      <c r="AM225" s="289" t="s">
        <v>51</v>
      </c>
      <c r="AN225" s="289" t="s">
        <v>51</v>
      </c>
      <c r="AO225" s="281" t="s">
        <v>51</v>
      </c>
      <c r="AP225" s="281">
        <v>8</v>
      </c>
      <c r="AQ225" s="298">
        <f>SUM(V227:AP227)</f>
        <v>24</v>
      </c>
      <c r="AR225" s="299">
        <f>SUM(AQ225,S227:U227,R225,B225:C227)</f>
        <v>162</v>
      </c>
    </row>
    <row r="226" spans="1:44">
      <c r="A226" s="305"/>
      <c r="B226" s="274"/>
      <c r="C226" s="274"/>
      <c r="D226" s="209"/>
      <c r="E226" s="209"/>
      <c r="F226" s="209"/>
      <c r="G226" s="209"/>
      <c r="H226" s="209"/>
      <c r="I226" s="209">
        <v>12</v>
      </c>
      <c r="J226" s="209">
        <v>0</v>
      </c>
      <c r="K226" s="209"/>
      <c r="L226" s="209">
        <v>0</v>
      </c>
      <c r="M226" s="209">
        <v>0</v>
      </c>
      <c r="N226" s="209"/>
      <c r="O226" s="209">
        <v>0</v>
      </c>
      <c r="P226" s="209">
        <v>2</v>
      </c>
      <c r="Q226" s="209">
        <v>12</v>
      </c>
      <c r="R226" s="282"/>
      <c r="S226" s="209">
        <f>26+3</f>
        <v>29</v>
      </c>
      <c r="T226" s="209">
        <v>0</v>
      </c>
      <c r="U226" s="279">
        <v>5</v>
      </c>
      <c r="V226" s="280" t="s">
        <v>51</v>
      </c>
      <c r="W226" s="281" t="s">
        <v>51</v>
      </c>
      <c r="X226" s="281" t="s">
        <v>51</v>
      </c>
      <c r="Y226" s="289" t="s">
        <v>51</v>
      </c>
      <c r="Z226" s="281" t="s">
        <v>51</v>
      </c>
      <c r="AA226" s="281" t="s">
        <v>51</v>
      </c>
      <c r="AB226" s="281" t="s">
        <v>51</v>
      </c>
      <c r="AC226" s="281" t="s">
        <v>51</v>
      </c>
      <c r="AD226" s="281" t="s">
        <v>51</v>
      </c>
      <c r="AE226" s="281" t="s">
        <v>51</v>
      </c>
      <c r="AF226" s="281" t="s">
        <v>51</v>
      </c>
      <c r="AG226" s="281" t="s">
        <v>51</v>
      </c>
      <c r="AH226" s="281" t="s">
        <v>51</v>
      </c>
      <c r="AI226" s="281" t="s">
        <v>51</v>
      </c>
      <c r="AJ226" s="281" t="s">
        <v>51</v>
      </c>
      <c r="AK226" s="281" t="s">
        <v>51</v>
      </c>
      <c r="AL226" s="281" t="s">
        <v>51</v>
      </c>
      <c r="AM226" s="289" t="s">
        <v>51</v>
      </c>
      <c r="AN226" s="289" t="s">
        <v>51</v>
      </c>
      <c r="AO226" s="281" t="s">
        <v>51</v>
      </c>
      <c r="AP226" s="281">
        <v>16</v>
      </c>
      <c r="AQ226" s="298"/>
      <c r="AR226" s="300"/>
    </row>
    <row r="227" spans="1:44">
      <c r="A227" s="306"/>
      <c r="B227" s="275"/>
      <c r="C227" s="275"/>
      <c r="D227" s="214">
        <f t="shared" ref="D227:Q227" si="1643">SUM(D225:D226)</f>
        <v>0</v>
      </c>
      <c r="E227" s="214">
        <f t="shared" si="1643"/>
        <v>0</v>
      </c>
      <c r="F227" s="214">
        <f t="shared" si="1643"/>
        <v>0</v>
      </c>
      <c r="G227" s="214">
        <f t="shared" si="1643"/>
        <v>0</v>
      </c>
      <c r="H227" s="214">
        <f t="shared" si="1643"/>
        <v>0</v>
      </c>
      <c r="I227" s="214">
        <f t="shared" si="1643"/>
        <v>18</v>
      </c>
      <c r="J227" s="214">
        <f t="shared" si="1643"/>
        <v>0</v>
      </c>
      <c r="K227" s="214">
        <f t="shared" si="1643"/>
        <v>0</v>
      </c>
      <c r="L227" s="214">
        <f t="shared" si="1643"/>
        <v>0</v>
      </c>
      <c r="M227" s="214">
        <f t="shared" si="1643"/>
        <v>0</v>
      </c>
      <c r="N227" s="214">
        <f t="shared" si="1643"/>
        <v>0</v>
      </c>
      <c r="O227" s="214">
        <f t="shared" si="1643"/>
        <v>0</v>
      </c>
      <c r="P227" s="214">
        <f t="shared" si="1643"/>
        <v>14</v>
      </c>
      <c r="Q227" s="214">
        <f t="shared" si="1643"/>
        <v>24</v>
      </c>
      <c r="R227" s="283"/>
      <c r="S227" s="214">
        <f>SUM(S225:S226)</f>
        <v>65</v>
      </c>
      <c r="T227" s="214">
        <f t="shared" ref="S227:V227" si="1644">SUM(T225:T226)</f>
        <v>0</v>
      </c>
      <c r="U227" s="284">
        <f t="shared" si="1644"/>
        <v>17</v>
      </c>
      <c r="V227" s="285">
        <f t="shared" si="1644"/>
        <v>0</v>
      </c>
      <c r="W227" s="285">
        <f t="shared" ref="W227" si="1645">SUM(W225:W226)</f>
        <v>0</v>
      </c>
      <c r="X227" s="285">
        <f t="shared" ref="X227" si="1646">SUM(X225:X226)</f>
        <v>0</v>
      </c>
      <c r="Y227" s="285">
        <f t="shared" ref="Y227" si="1647">SUM(Y225:Y226)</f>
        <v>0</v>
      </c>
      <c r="Z227" s="285">
        <f t="shared" ref="Z227" si="1648">SUM(Z225:Z226)</f>
        <v>0</v>
      </c>
      <c r="AA227" s="285">
        <f t="shared" ref="AA227" si="1649">SUM(AA225:AA226)</f>
        <v>0</v>
      </c>
      <c r="AB227" s="285">
        <f t="shared" ref="AB227" si="1650">SUM(AB225:AB226)</f>
        <v>0</v>
      </c>
      <c r="AC227" s="285">
        <f t="shared" ref="AC227" si="1651">SUM(AC225:AC226)</f>
        <v>0</v>
      </c>
      <c r="AD227" s="285">
        <f t="shared" ref="AD227" si="1652">SUM(AD225:AD226)</f>
        <v>0</v>
      </c>
      <c r="AE227" s="285">
        <f t="shared" ref="AE227" si="1653">SUM(AE225:AE226)</f>
        <v>0</v>
      </c>
      <c r="AF227" s="285">
        <f t="shared" ref="AF227" si="1654">SUM(AF225:AF226)</f>
        <v>0</v>
      </c>
      <c r="AG227" s="285">
        <f t="shared" ref="AG227" si="1655">SUM(AG225:AG226)</f>
        <v>0</v>
      </c>
      <c r="AH227" s="285">
        <f t="shared" ref="AH227" si="1656">SUM(AH225:AH226)</f>
        <v>0</v>
      </c>
      <c r="AI227" s="285">
        <f t="shared" ref="AI227" si="1657">SUM(AI225:AI226)</f>
        <v>0</v>
      </c>
      <c r="AJ227" s="285">
        <f t="shared" ref="AJ227" si="1658">SUM(AJ225:AJ226)</f>
        <v>0</v>
      </c>
      <c r="AK227" s="285">
        <f t="shared" ref="AK227" si="1659">SUM(AK225:AK226)</f>
        <v>0</v>
      </c>
      <c r="AL227" s="285">
        <f t="shared" ref="AL227" si="1660">SUM(AL225:AL226)</f>
        <v>0</v>
      </c>
      <c r="AM227" s="285">
        <f t="shared" ref="AM227" si="1661">SUM(AM225:AM226)</f>
        <v>0</v>
      </c>
      <c r="AN227" s="285">
        <f t="shared" ref="AN227" si="1662">SUM(AN225:AN226)</f>
        <v>0</v>
      </c>
      <c r="AO227" s="285">
        <f t="shared" ref="AO227" si="1663">SUM(AO225:AO226)</f>
        <v>0</v>
      </c>
      <c r="AP227" s="285">
        <f t="shared" ref="AP227" si="1664">SUM(AP225:AP226)</f>
        <v>24</v>
      </c>
      <c r="AQ227" s="301"/>
      <c r="AR227" s="302"/>
    </row>
  </sheetData>
  <mergeCells count="451">
    <mergeCell ref="A1:AL1"/>
    <mergeCell ref="B4:C4"/>
    <mergeCell ref="D4:U4"/>
    <mergeCell ref="V4:AO4"/>
    <mergeCell ref="A2:A3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7"/>
    <mergeCell ref="R6:R8"/>
    <mergeCell ref="R9:R11"/>
    <mergeCell ref="R12:R14"/>
    <mergeCell ref="R15:R17"/>
    <mergeCell ref="R18:R20"/>
    <mergeCell ref="R21:R23"/>
    <mergeCell ref="R24:R26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R54:R56"/>
    <mergeCell ref="R57:R59"/>
    <mergeCell ref="R60:R62"/>
    <mergeCell ref="R63:R65"/>
    <mergeCell ref="R66:R68"/>
    <mergeCell ref="R69:R71"/>
    <mergeCell ref="R72:R74"/>
    <mergeCell ref="R75:R77"/>
    <mergeCell ref="R78:R80"/>
    <mergeCell ref="R81:R83"/>
    <mergeCell ref="R84:R86"/>
    <mergeCell ref="R87:R89"/>
    <mergeCell ref="R90:R92"/>
    <mergeCell ref="R93:R95"/>
    <mergeCell ref="R96:R98"/>
    <mergeCell ref="R99:R101"/>
    <mergeCell ref="R102:R104"/>
    <mergeCell ref="R105:R107"/>
    <mergeCell ref="R108:R110"/>
    <mergeCell ref="R111:R113"/>
    <mergeCell ref="R114:R116"/>
    <mergeCell ref="R117:R119"/>
    <mergeCell ref="R120:R122"/>
    <mergeCell ref="R123:R125"/>
    <mergeCell ref="R126:R128"/>
    <mergeCell ref="R129:R131"/>
    <mergeCell ref="R132:R134"/>
    <mergeCell ref="R135:R137"/>
    <mergeCell ref="R138:R140"/>
    <mergeCell ref="R141:R143"/>
    <mergeCell ref="R144:R146"/>
    <mergeCell ref="R147:R149"/>
    <mergeCell ref="R150:R152"/>
    <mergeCell ref="R153:R155"/>
    <mergeCell ref="R156:R158"/>
    <mergeCell ref="R159:R161"/>
    <mergeCell ref="R162:R164"/>
    <mergeCell ref="R165:R167"/>
    <mergeCell ref="R168:R170"/>
    <mergeCell ref="R171:R173"/>
    <mergeCell ref="R174:R176"/>
    <mergeCell ref="R177:R179"/>
    <mergeCell ref="R180:R182"/>
    <mergeCell ref="R183:R185"/>
    <mergeCell ref="R186:R188"/>
    <mergeCell ref="R189:R191"/>
    <mergeCell ref="R192:R194"/>
    <mergeCell ref="R195:R197"/>
    <mergeCell ref="R198:R200"/>
    <mergeCell ref="R201:R203"/>
    <mergeCell ref="R204:R206"/>
    <mergeCell ref="R207:R209"/>
    <mergeCell ref="R210:R212"/>
    <mergeCell ref="R213:R215"/>
    <mergeCell ref="R216:R218"/>
    <mergeCell ref="R219:R221"/>
    <mergeCell ref="R222:R224"/>
    <mergeCell ref="R225:R227"/>
    <mergeCell ref="AQ6:AQ8"/>
    <mergeCell ref="AQ9:AQ11"/>
    <mergeCell ref="AQ12:AQ14"/>
    <mergeCell ref="AQ15:AQ17"/>
    <mergeCell ref="AQ18:AQ20"/>
    <mergeCell ref="AQ21:AQ23"/>
    <mergeCell ref="AQ24:AQ26"/>
    <mergeCell ref="AQ27:AQ29"/>
    <mergeCell ref="AQ30:AQ32"/>
    <mergeCell ref="AQ33:AQ35"/>
    <mergeCell ref="AQ36:AQ38"/>
    <mergeCell ref="AQ39:AQ41"/>
    <mergeCell ref="AQ42:AQ44"/>
    <mergeCell ref="AQ45:AQ47"/>
    <mergeCell ref="AQ48:AQ50"/>
    <mergeCell ref="AQ51:AQ53"/>
    <mergeCell ref="AQ54:AQ56"/>
    <mergeCell ref="AQ57:AQ59"/>
    <mergeCell ref="AQ60:AQ62"/>
    <mergeCell ref="AQ63:AQ65"/>
    <mergeCell ref="AQ66:AQ68"/>
    <mergeCell ref="AQ69:AQ71"/>
    <mergeCell ref="AQ72:AQ74"/>
    <mergeCell ref="AQ75:AQ77"/>
    <mergeCell ref="AQ78:AQ80"/>
    <mergeCell ref="AQ81:AQ83"/>
    <mergeCell ref="AQ84:AQ86"/>
    <mergeCell ref="AQ87:AQ89"/>
    <mergeCell ref="AQ90:AQ92"/>
    <mergeCell ref="AQ93:AQ95"/>
    <mergeCell ref="AQ96:AQ98"/>
    <mergeCell ref="AQ99:AQ101"/>
    <mergeCell ref="AQ102:AQ104"/>
    <mergeCell ref="AQ105:AQ107"/>
    <mergeCell ref="AQ108:AQ110"/>
    <mergeCell ref="AQ111:AQ113"/>
    <mergeCell ref="AQ114:AQ116"/>
    <mergeCell ref="AQ117:AQ119"/>
    <mergeCell ref="AQ120:AQ122"/>
    <mergeCell ref="AQ123:AQ125"/>
    <mergeCell ref="AQ126:AQ128"/>
    <mergeCell ref="AQ129:AQ131"/>
    <mergeCell ref="AQ132:AQ134"/>
    <mergeCell ref="AQ135:AQ137"/>
    <mergeCell ref="AQ138:AQ140"/>
    <mergeCell ref="AQ141:AQ143"/>
    <mergeCell ref="AQ144:AQ146"/>
    <mergeCell ref="AQ147:AQ149"/>
    <mergeCell ref="AQ150:AQ152"/>
    <mergeCell ref="AQ153:AQ155"/>
    <mergeCell ref="AQ156:AQ158"/>
    <mergeCell ref="AQ159:AQ161"/>
    <mergeCell ref="AQ162:AQ164"/>
    <mergeCell ref="AQ165:AQ167"/>
    <mergeCell ref="AQ168:AQ170"/>
    <mergeCell ref="AQ171:AQ173"/>
    <mergeCell ref="AQ174:AQ176"/>
    <mergeCell ref="AQ177:AQ179"/>
    <mergeCell ref="AQ180:AQ182"/>
    <mergeCell ref="AQ183:AQ185"/>
    <mergeCell ref="AQ186:AQ188"/>
    <mergeCell ref="AQ189:AQ191"/>
    <mergeCell ref="AQ192:AQ194"/>
    <mergeCell ref="AQ195:AQ197"/>
    <mergeCell ref="AQ198:AQ200"/>
    <mergeCell ref="AQ201:AQ203"/>
    <mergeCell ref="AQ204:AQ206"/>
    <mergeCell ref="AQ207:AQ209"/>
    <mergeCell ref="AQ210:AQ212"/>
    <mergeCell ref="AQ213:AQ215"/>
    <mergeCell ref="AQ216:AQ218"/>
    <mergeCell ref="AQ219:AQ221"/>
    <mergeCell ref="AQ222:AQ224"/>
    <mergeCell ref="AQ225:AQ227"/>
    <mergeCell ref="AR4:AR5"/>
    <mergeCell ref="AR6:AR8"/>
    <mergeCell ref="AR9:AR11"/>
    <mergeCell ref="AR12:AR14"/>
    <mergeCell ref="AR15:AR17"/>
    <mergeCell ref="AR18:AR20"/>
    <mergeCell ref="AR21:AR23"/>
    <mergeCell ref="AR24:AR26"/>
    <mergeCell ref="AR27:AR29"/>
    <mergeCell ref="AR30:AR32"/>
    <mergeCell ref="AR33:AR35"/>
    <mergeCell ref="AR36:AR38"/>
    <mergeCell ref="AR39:AR41"/>
    <mergeCell ref="AR42:AR44"/>
    <mergeCell ref="AR45:AR47"/>
    <mergeCell ref="AR48:AR50"/>
    <mergeCell ref="AR51:AR53"/>
    <mergeCell ref="AR54:AR56"/>
    <mergeCell ref="AR57:AR59"/>
    <mergeCell ref="AR60:AR62"/>
    <mergeCell ref="AR63:AR65"/>
    <mergeCell ref="AR66:AR68"/>
    <mergeCell ref="AR69:AR71"/>
    <mergeCell ref="AR72:AR74"/>
    <mergeCell ref="AR75:AR77"/>
    <mergeCell ref="AR78:AR80"/>
    <mergeCell ref="AR81:AR83"/>
    <mergeCell ref="AR84:AR86"/>
    <mergeCell ref="AR87:AR89"/>
    <mergeCell ref="AR90:AR92"/>
    <mergeCell ref="AR93:AR95"/>
    <mergeCell ref="AR96:AR98"/>
    <mergeCell ref="AR99:AR101"/>
    <mergeCell ref="AR102:AR104"/>
    <mergeCell ref="AR105:AR107"/>
    <mergeCell ref="AR108:AR110"/>
    <mergeCell ref="AR111:AR113"/>
    <mergeCell ref="AR114:AR116"/>
    <mergeCell ref="AR117:AR119"/>
    <mergeCell ref="AR120:AR122"/>
    <mergeCell ref="AR123:AR125"/>
    <mergeCell ref="AR126:AR128"/>
    <mergeCell ref="AR129:AR131"/>
    <mergeCell ref="AR132:AR134"/>
    <mergeCell ref="AR135:AR137"/>
    <mergeCell ref="AR138:AR140"/>
    <mergeCell ref="AR141:AR143"/>
    <mergeCell ref="AR144:AR146"/>
    <mergeCell ref="AR147:AR149"/>
    <mergeCell ref="AR150:AR152"/>
    <mergeCell ref="AR153:AR155"/>
    <mergeCell ref="AR156:AR158"/>
    <mergeCell ref="AR159:AR161"/>
    <mergeCell ref="AR162:AR164"/>
    <mergeCell ref="AR165:AR167"/>
    <mergeCell ref="AR168:AR170"/>
    <mergeCell ref="AR171:AR173"/>
    <mergeCell ref="AR174:AR176"/>
    <mergeCell ref="AR177:AR179"/>
    <mergeCell ref="AR180:AR182"/>
    <mergeCell ref="AR183:AR185"/>
    <mergeCell ref="AR186:AR188"/>
    <mergeCell ref="AR189:AR191"/>
    <mergeCell ref="AR192:AR194"/>
    <mergeCell ref="AR195:AR197"/>
    <mergeCell ref="AR198:AR200"/>
    <mergeCell ref="AR201:AR203"/>
    <mergeCell ref="AR204:AR206"/>
    <mergeCell ref="AR207:AR209"/>
    <mergeCell ref="AR210:AR212"/>
    <mergeCell ref="AR213:AR215"/>
    <mergeCell ref="AR216:AR218"/>
    <mergeCell ref="AR219:AR221"/>
    <mergeCell ref="AR222:AR224"/>
    <mergeCell ref="AR225:AR227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3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D22" sqref="AD22"/>
    </sheetView>
  </sheetViews>
  <sheetFormatPr defaultColWidth="9" defaultRowHeight="15.6"/>
  <cols>
    <col min="1" max="1" width="11.375" style="166" customWidth="1"/>
    <col min="2" max="2" width="3.25" style="166" customWidth="1"/>
    <col min="3" max="3" width="3.625" style="166" customWidth="1"/>
    <col min="4" max="4" width="3.5" style="166" customWidth="1"/>
    <col min="5" max="5" width="4.125" style="166" customWidth="1"/>
    <col min="6" max="6" width="4.5" style="166" customWidth="1"/>
    <col min="7" max="7" width="4.125" style="166" customWidth="1"/>
    <col min="8" max="8" width="4.375" style="166" customWidth="1"/>
    <col min="9" max="9" width="3.875" style="166" customWidth="1"/>
    <col min="10" max="12" width="4.5" style="167" customWidth="1"/>
    <col min="13" max="13" width="4.625" style="167" customWidth="1"/>
    <col min="14" max="15" width="4.5" style="167" customWidth="1"/>
    <col min="16" max="16" width="5.5" style="167" customWidth="1"/>
    <col min="17" max="18" width="4.5" style="166" customWidth="1"/>
    <col min="19" max="19" width="3.875" style="166" customWidth="1"/>
    <col min="20" max="20" width="4.5" style="166" customWidth="1"/>
    <col min="21" max="21" width="5.25" style="166" customWidth="1"/>
    <col min="22" max="22" width="4.125" style="166" customWidth="1"/>
    <col min="23" max="24" width="4.625" style="166" customWidth="1"/>
    <col min="25" max="26" width="5" style="166" customWidth="1"/>
    <col min="27" max="27" width="5.125" style="166" customWidth="1"/>
    <col min="28" max="28" width="4.625" style="166" customWidth="1"/>
    <col min="29" max="29" width="4.75" style="166" customWidth="1"/>
    <col min="30" max="30" width="3.875" style="166" customWidth="1"/>
    <col min="31" max="31" width="4.75" style="166" customWidth="1"/>
    <col min="32" max="32" width="5.625" style="166" customWidth="1"/>
    <col min="33" max="33" width="3.875" style="166" customWidth="1"/>
    <col min="34" max="34" width="4.5" style="168" customWidth="1"/>
    <col min="35" max="35" width="4.75" style="168" customWidth="1"/>
    <col min="36" max="36" width="5.125" customWidth="1"/>
    <col min="37" max="38" width="5.875" style="169" customWidth="1"/>
    <col min="39" max="39" width="5.375" style="169" customWidth="1"/>
    <col min="40" max="40" width="6.125" style="169" customWidth="1"/>
    <col min="41" max="16384" width="9" style="169"/>
  </cols>
  <sheetData>
    <row r="1" ht="22.5" customHeight="1" spans="1:3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</row>
    <row r="2" ht="17.25" customHeight="1" spans="1:39">
      <c r="A2" s="171" t="s">
        <v>247</v>
      </c>
      <c r="B2" s="172" t="s">
        <v>248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</row>
    <row r="3" ht="17.25" customHeight="1" spans="1:39">
      <c r="A3" s="174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</row>
    <row r="4" ht="21.95" customHeight="1" spans="1:41">
      <c r="A4" s="175" t="s">
        <v>4</v>
      </c>
      <c r="B4" s="176" t="s">
        <v>172</v>
      </c>
      <c r="C4" s="177"/>
      <c r="D4" s="178" t="s">
        <v>6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204"/>
      <c r="T4" s="205"/>
      <c r="U4" s="206" t="s">
        <v>173</v>
      </c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36"/>
      <c r="AO4" s="253" t="s">
        <v>8</v>
      </c>
    </row>
    <row r="5" ht="55.5" spans="1:42">
      <c r="A5" s="179"/>
      <c r="B5" s="180" t="s">
        <v>249</v>
      </c>
      <c r="C5" s="181" t="s">
        <v>9</v>
      </c>
      <c r="D5" s="181" t="s">
        <v>10</v>
      </c>
      <c r="E5" s="181" t="s">
        <v>13</v>
      </c>
      <c r="F5" s="181" t="s">
        <v>11</v>
      </c>
      <c r="G5" s="181" t="s">
        <v>16</v>
      </c>
      <c r="H5" s="181" t="s">
        <v>18</v>
      </c>
      <c r="I5" s="197" t="s">
        <v>30</v>
      </c>
      <c r="J5" s="197" t="s">
        <v>19</v>
      </c>
      <c r="K5" s="197" t="s">
        <v>17</v>
      </c>
      <c r="L5" s="197" t="s">
        <v>14</v>
      </c>
      <c r="M5" s="181" t="s">
        <v>21</v>
      </c>
      <c r="N5" s="181" t="s">
        <v>23</v>
      </c>
      <c r="O5" s="181" t="s">
        <v>24</v>
      </c>
      <c r="P5" s="181" t="s">
        <v>25</v>
      </c>
      <c r="Q5" s="181" t="s">
        <v>26</v>
      </c>
      <c r="R5" s="181" t="s">
        <v>175</v>
      </c>
      <c r="S5" s="197" t="s">
        <v>15</v>
      </c>
      <c r="T5" s="207" t="s">
        <v>28</v>
      </c>
      <c r="U5" s="208" t="s">
        <v>26</v>
      </c>
      <c r="V5" s="181" t="s">
        <v>250</v>
      </c>
      <c r="W5" s="181" t="s">
        <v>21</v>
      </c>
      <c r="X5" s="181" t="s">
        <v>11</v>
      </c>
      <c r="Y5" s="232" t="s">
        <v>30</v>
      </c>
      <c r="Z5" s="232" t="s">
        <v>251</v>
      </c>
      <c r="AA5" s="181" t="s">
        <v>18</v>
      </c>
      <c r="AB5" s="181" t="s">
        <v>24</v>
      </c>
      <c r="AC5" s="233" t="s">
        <v>14</v>
      </c>
      <c r="AD5" s="233" t="s">
        <v>181</v>
      </c>
      <c r="AE5" s="233" t="s">
        <v>41</v>
      </c>
      <c r="AF5" s="233" t="s">
        <v>43</v>
      </c>
      <c r="AG5" s="237" t="s">
        <v>252</v>
      </c>
      <c r="AH5" s="233" t="s">
        <v>175</v>
      </c>
      <c r="AI5" s="238" t="s">
        <v>22</v>
      </c>
      <c r="AJ5" s="238" t="s">
        <v>253</v>
      </c>
      <c r="AK5" s="238" t="s">
        <v>254</v>
      </c>
      <c r="AL5" s="238" t="s">
        <v>255</v>
      </c>
      <c r="AM5" s="239" t="s">
        <v>256</v>
      </c>
      <c r="AN5" s="240" t="s">
        <v>190</v>
      </c>
      <c r="AO5" s="254"/>
      <c r="AP5"/>
    </row>
    <row r="6" ht="21.95" customHeight="1" spans="1:42">
      <c r="A6" s="182" t="s">
        <v>257</v>
      </c>
      <c r="B6" s="182"/>
      <c r="C6" s="182"/>
      <c r="D6" s="182"/>
      <c r="E6" s="183"/>
      <c r="F6" s="183"/>
      <c r="G6" s="183"/>
      <c r="H6" s="183">
        <v>12</v>
      </c>
      <c r="I6" s="183"/>
      <c r="J6" s="183"/>
      <c r="K6" s="183"/>
      <c r="L6" s="183"/>
      <c r="M6" s="183">
        <v>12</v>
      </c>
      <c r="N6" s="183"/>
      <c r="O6" s="183"/>
      <c r="P6" s="192">
        <f>SUM(LARGE(E8:O8,{1,2,3,4,5,6,7}))</f>
        <v>102</v>
      </c>
      <c r="Q6" s="183">
        <v>12</v>
      </c>
      <c r="R6" s="183"/>
      <c r="S6" s="209">
        <v>0</v>
      </c>
      <c r="T6" s="210">
        <v>12</v>
      </c>
      <c r="U6" s="211">
        <v>520</v>
      </c>
      <c r="V6" s="183"/>
      <c r="W6" s="183">
        <v>16</v>
      </c>
      <c r="X6" s="183"/>
      <c r="Y6" s="183">
        <v>20</v>
      </c>
      <c r="Z6" s="183"/>
      <c r="AA6" s="183"/>
      <c r="AB6" s="183"/>
      <c r="AC6" s="183"/>
      <c r="AD6" s="183">
        <v>35</v>
      </c>
      <c r="AE6" s="183"/>
      <c r="AF6" s="183"/>
      <c r="AG6" s="183"/>
      <c r="AH6" s="183">
        <v>16</v>
      </c>
      <c r="AI6" s="241"/>
      <c r="AJ6" s="241">
        <v>20</v>
      </c>
      <c r="AK6" s="242"/>
      <c r="AL6" s="242"/>
      <c r="AM6" s="243"/>
      <c r="AN6" s="244">
        <f>SUM(U8:AM8)</f>
        <v>763</v>
      </c>
      <c r="AO6" s="255">
        <f>SUM(AN6,Q8:T8,P6,B6:D8)</f>
        <v>1154</v>
      </c>
      <c r="AP6"/>
    </row>
    <row r="7" ht="21.95" customHeight="1" spans="1:42">
      <c r="A7" s="184"/>
      <c r="B7" s="185"/>
      <c r="C7" s="185"/>
      <c r="D7" s="185"/>
      <c r="E7" s="186"/>
      <c r="F7" s="186"/>
      <c r="G7" s="187"/>
      <c r="H7" s="187">
        <v>24</v>
      </c>
      <c r="I7" s="186"/>
      <c r="J7" s="187"/>
      <c r="K7" s="186"/>
      <c r="L7" s="187"/>
      <c r="M7" s="183">
        <v>54</v>
      </c>
      <c r="N7" s="198"/>
      <c r="O7" s="186"/>
      <c r="P7" s="199"/>
      <c r="Q7" s="187">
        <v>250</v>
      </c>
      <c r="R7" s="186"/>
      <c r="S7" s="209">
        <v>0</v>
      </c>
      <c r="T7" s="212">
        <v>15</v>
      </c>
      <c r="U7" s="213">
        <v>32</v>
      </c>
      <c r="V7" s="187"/>
      <c r="W7" s="187">
        <v>32</v>
      </c>
      <c r="X7" s="187"/>
      <c r="Y7" s="220">
        <v>16</v>
      </c>
      <c r="Z7" s="220"/>
      <c r="AA7" s="187"/>
      <c r="AB7" s="187"/>
      <c r="AC7" s="187"/>
      <c r="AD7" s="187">
        <v>8</v>
      </c>
      <c r="AE7" s="220"/>
      <c r="AF7" s="187"/>
      <c r="AG7" s="187"/>
      <c r="AH7" s="220">
        <v>32</v>
      </c>
      <c r="AI7" s="245"/>
      <c r="AJ7" s="245">
        <v>16</v>
      </c>
      <c r="AK7" s="220"/>
      <c r="AL7" s="220"/>
      <c r="AM7" s="220"/>
      <c r="AN7" s="246"/>
      <c r="AO7" s="256"/>
      <c r="AP7"/>
    </row>
    <row r="8" ht="21.95" customHeight="1" spans="1:42">
      <c r="A8" s="188"/>
      <c r="B8" s="189"/>
      <c r="C8" s="189"/>
      <c r="D8" s="189"/>
      <c r="E8" s="190">
        <f t="shared" ref="E8:G8" si="0">SUM(E6:E7)</f>
        <v>0</v>
      </c>
      <c r="F8" s="190">
        <f t="shared" si="0"/>
        <v>0</v>
      </c>
      <c r="G8" s="190">
        <f t="shared" si="0"/>
        <v>0</v>
      </c>
      <c r="H8" s="190">
        <f t="shared" ref="H8:O8" si="1">SUM(H6:H7)</f>
        <v>36</v>
      </c>
      <c r="I8" s="190">
        <f t="shared" si="1"/>
        <v>0</v>
      </c>
      <c r="J8" s="190">
        <f t="shared" si="1"/>
        <v>0</v>
      </c>
      <c r="K8" s="190">
        <f t="shared" si="1"/>
        <v>0</v>
      </c>
      <c r="L8" s="190">
        <f t="shared" si="1"/>
        <v>0</v>
      </c>
      <c r="M8" s="190">
        <f t="shared" si="1"/>
        <v>66</v>
      </c>
      <c r="N8" s="190">
        <f t="shared" si="1"/>
        <v>0</v>
      </c>
      <c r="O8" s="190">
        <f t="shared" si="1"/>
        <v>0</v>
      </c>
      <c r="P8" s="183"/>
      <c r="Q8" s="190">
        <f t="shared" ref="Q8:S8" si="2">SUM(Q6:Q7)</f>
        <v>262</v>
      </c>
      <c r="R8" s="190">
        <f t="shared" si="2"/>
        <v>0</v>
      </c>
      <c r="S8" s="214">
        <f t="shared" si="2"/>
        <v>0</v>
      </c>
      <c r="T8" s="215">
        <f t="shared" ref="T8:AM8" si="3">SUM(T6:T7)</f>
        <v>27</v>
      </c>
      <c r="U8" s="216">
        <f t="shared" si="3"/>
        <v>552</v>
      </c>
      <c r="V8" s="190">
        <f t="shared" si="3"/>
        <v>0</v>
      </c>
      <c r="W8" s="190">
        <f t="shared" si="3"/>
        <v>48</v>
      </c>
      <c r="X8" s="190">
        <f t="shared" si="3"/>
        <v>0</v>
      </c>
      <c r="Y8" s="190">
        <f t="shared" si="3"/>
        <v>36</v>
      </c>
      <c r="Z8" s="190">
        <f t="shared" si="3"/>
        <v>0</v>
      </c>
      <c r="AA8" s="190">
        <f t="shared" si="3"/>
        <v>0</v>
      </c>
      <c r="AB8" s="190">
        <f t="shared" si="3"/>
        <v>0</v>
      </c>
      <c r="AC8" s="190">
        <f t="shared" si="3"/>
        <v>0</v>
      </c>
      <c r="AD8" s="190">
        <f t="shared" si="3"/>
        <v>43</v>
      </c>
      <c r="AE8" s="190">
        <f t="shared" si="3"/>
        <v>0</v>
      </c>
      <c r="AF8" s="190">
        <f t="shared" si="3"/>
        <v>0</v>
      </c>
      <c r="AG8" s="190">
        <f t="shared" si="3"/>
        <v>0</v>
      </c>
      <c r="AH8" s="190">
        <f t="shared" si="3"/>
        <v>48</v>
      </c>
      <c r="AI8" s="190">
        <f t="shared" si="3"/>
        <v>0</v>
      </c>
      <c r="AJ8" s="190">
        <f t="shared" si="3"/>
        <v>36</v>
      </c>
      <c r="AK8" s="190">
        <f t="shared" si="3"/>
        <v>0</v>
      </c>
      <c r="AL8" s="190">
        <f t="shared" si="3"/>
        <v>0</v>
      </c>
      <c r="AM8" s="190">
        <f t="shared" si="3"/>
        <v>0</v>
      </c>
      <c r="AN8" s="246"/>
      <c r="AO8" s="257"/>
      <c r="AP8"/>
    </row>
    <row r="9" ht="21.95" customHeight="1" spans="1:42">
      <c r="A9" s="191" t="s">
        <v>258</v>
      </c>
      <c r="B9" s="191"/>
      <c r="C9" s="191"/>
      <c r="D9" s="191"/>
      <c r="E9" s="183"/>
      <c r="F9" s="183"/>
      <c r="G9" s="187">
        <v>6</v>
      </c>
      <c r="H9" s="187"/>
      <c r="I9" s="187"/>
      <c r="J9" s="187"/>
      <c r="K9" s="187"/>
      <c r="L9" s="187"/>
      <c r="M9" s="187">
        <v>12</v>
      </c>
      <c r="N9" s="187"/>
      <c r="O9" s="187"/>
      <c r="P9" s="192">
        <f>SUM(LARGE(E11:O11,{1,2,3,4,5,6,7}))</f>
        <v>129</v>
      </c>
      <c r="Q9" s="187">
        <v>12</v>
      </c>
      <c r="R9" s="187"/>
      <c r="S9" s="209">
        <v>0</v>
      </c>
      <c r="T9" s="212">
        <v>12</v>
      </c>
      <c r="U9" s="217"/>
      <c r="V9" s="187"/>
      <c r="W9" s="187">
        <v>328.5</v>
      </c>
      <c r="X9" s="187"/>
      <c r="Y9" s="187"/>
      <c r="Z9" s="187"/>
      <c r="AA9" s="187"/>
      <c r="AB9" s="193"/>
      <c r="AC9" s="187"/>
      <c r="AD9" s="187"/>
      <c r="AE9" s="187"/>
      <c r="AF9" s="183"/>
      <c r="AG9" s="183">
        <v>136</v>
      </c>
      <c r="AH9" s="187"/>
      <c r="AI9" s="245"/>
      <c r="AJ9" s="187"/>
      <c r="AK9" s="245">
        <v>95</v>
      </c>
      <c r="AL9" s="245">
        <v>60</v>
      </c>
      <c r="AM9" s="187"/>
      <c r="AN9" s="212">
        <f>SUM(U11:AM11)</f>
        <v>763.5</v>
      </c>
      <c r="AO9" s="255">
        <f>SUM(AN9,Q11:T11,P9,B9:D11)</f>
        <v>999.5</v>
      </c>
      <c r="AP9"/>
    </row>
    <row r="10" ht="21.95" customHeight="1" spans="1:42">
      <c r="A10" s="184"/>
      <c r="B10" s="185"/>
      <c r="C10" s="185"/>
      <c r="D10" s="185"/>
      <c r="E10" s="186"/>
      <c r="F10" s="186"/>
      <c r="G10" s="187">
        <v>15</v>
      </c>
      <c r="H10" s="187"/>
      <c r="I10" s="186"/>
      <c r="J10" s="187"/>
      <c r="K10" s="187"/>
      <c r="L10" s="187"/>
      <c r="M10" s="187">
        <v>96</v>
      </c>
      <c r="N10" s="198"/>
      <c r="O10" s="186"/>
      <c r="P10" s="199"/>
      <c r="Q10" s="187">
        <v>68</v>
      </c>
      <c r="R10" s="186"/>
      <c r="S10" s="209"/>
      <c r="T10" s="212">
        <v>15</v>
      </c>
      <c r="U10" s="218"/>
      <c r="V10" s="187"/>
      <c r="W10" s="219">
        <v>40</v>
      </c>
      <c r="X10" s="187"/>
      <c r="Y10" s="220"/>
      <c r="Z10" s="220"/>
      <c r="AA10" s="187"/>
      <c r="AB10" s="193"/>
      <c r="AC10" s="187"/>
      <c r="AD10" s="234"/>
      <c r="AE10" s="234"/>
      <c r="AF10" s="187"/>
      <c r="AG10" s="187">
        <v>32</v>
      </c>
      <c r="AH10" s="187"/>
      <c r="AI10" s="245"/>
      <c r="AJ10" s="220"/>
      <c r="AK10" s="245">
        <v>40</v>
      </c>
      <c r="AL10" s="245">
        <v>32</v>
      </c>
      <c r="AM10" s="220"/>
      <c r="AN10" s="247"/>
      <c r="AO10" s="256"/>
      <c r="AP10"/>
    </row>
    <row r="11" ht="21.95" customHeight="1" spans="1:42">
      <c r="A11" s="188"/>
      <c r="B11" s="189"/>
      <c r="C11" s="189"/>
      <c r="D11" s="189"/>
      <c r="E11" s="190">
        <f t="shared" ref="E11:G11" si="4">SUM(E9:E10)</f>
        <v>0</v>
      </c>
      <c r="F11" s="190">
        <f t="shared" si="4"/>
        <v>0</v>
      </c>
      <c r="G11" s="190">
        <f t="shared" si="4"/>
        <v>21</v>
      </c>
      <c r="H11" s="190">
        <f t="shared" ref="H11:O11" si="5">SUM(H9:H10)</f>
        <v>0</v>
      </c>
      <c r="I11" s="190">
        <f t="shared" si="5"/>
        <v>0</v>
      </c>
      <c r="J11" s="190">
        <f t="shared" si="5"/>
        <v>0</v>
      </c>
      <c r="K11" s="190">
        <f t="shared" si="5"/>
        <v>0</v>
      </c>
      <c r="L11" s="190">
        <f t="shared" si="5"/>
        <v>0</v>
      </c>
      <c r="M11" s="190">
        <f t="shared" si="5"/>
        <v>108</v>
      </c>
      <c r="N11" s="190">
        <f t="shared" si="5"/>
        <v>0</v>
      </c>
      <c r="O11" s="190">
        <f t="shared" si="5"/>
        <v>0</v>
      </c>
      <c r="P11" s="183"/>
      <c r="Q11" s="190">
        <f t="shared" ref="Q11:S11" si="6">SUM(Q9:Q10)</f>
        <v>80</v>
      </c>
      <c r="R11" s="190">
        <f t="shared" si="6"/>
        <v>0</v>
      </c>
      <c r="S11" s="214">
        <f t="shared" si="6"/>
        <v>0</v>
      </c>
      <c r="T11" s="215">
        <f t="shared" ref="T11:AL11" si="7">SUM(T9:T10)</f>
        <v>27</v>
      </c>
      <c r="U11" s="216">
        <f t="shared" si="7"/>
        <v>0</v>
      </c>
      <c r="V11" s="190">
        <f t="shared" si="7"/>
        <v>0</v>
      </c>
      <c r="W11" s="190">
        <f t="shared" si="7"/>
        <v>368.5</v>
      </c>
      <c r="X11" s="190">
        <f t="shared" si="7"/>
        <v>0</v>
      </c>
      <c r="Y11" s="190">
        <f t="shared" si="7"/>
        <v>0</v>
      </c>
      <c r="Z11" s="190">
        <f t="shared" si="7"/>
        <v>0</v>
      </c>
      <c r="AA11" s="190">
        <f t="shared" si="7"/>
        <v>0</v>
      </c>
      <c r="AB11" s="190">
        <f t="shared" si="7"/>
        <v>0</v>
      </c>
      <c r="AC11" s="190">
        <f t="shared" si="7"/>
        <v>0</v>
      </c>
      <c r="AD11" s="190">
        <f t="shared" si="7"/>
        <v>0</v>
      </c>
      <c r="AE11" s="190">
        <f t="shared" si="7"/>
        <v>0</v>
      </c>
      <c r="AF11" s="190">
        <f t="shared" si="7"/>
        <v>0</v>
      </c>
      <c r="AG11" s="190">
        <f t="shared" si="7"/>
        <v>168</v>
      </c>
      <c r="AH11" s="190">
        <f t="shared" si="7"/>
        <v>0</v>
      </c>
      <c r="AI11" s="190">
        <f t="shared" si="7"/>
        <v>0</v>
      </c>
      <c r="AJ11" s="190">
        <f t="shared" si="7"/>
        <v>0</v>
      </c>
      <c r="AK11" s="190">
        <f t="shared" si="7"/>
        <v>135</v>
      </c>
      <c r="AL11" s="190">
        <f t="shared" si="7"/>
        <v>92</v>
      </c>
      <c r="AM11" s="190">
        <v>0</v>
      </c>
      <c r="AN11" s="247"/>
      <c r="AO11" s="257"/>
      <c r="AP11"/>
    </row>
    <row r="12" ht="21.95" customHeight="1" spans="1:42">
      <c r="A12" s="191" t="s">
        <v>259</v>
      </c>
      <c r="B12" s="191"/>
      <c r="C12" s="191"/>
      <c r="D12" s="191"/>
      <c r="E12" s="183"/>
      <c r="F12" s="183"/>
      <c r="G12" s="187"/>
      <c r="H12" s="187"/>
      <c r="I12" s="187"/>
      <c r="J12" s="187"/>
      <c r="K12" s="187"/>
      <c r="L12" s="187"/>
      <c r="M12" s="187"/>
      <c r="N12" s="187"/>
      <c r="O12" s="187"/>
      <c r="P12" s="192">
        <f>SUM(LARGE(E14:O14,{1,2,3,4,5,6,7}))</f>
        <v>0</v>
      </c>
      <c r="Q12" s="187">
        <v>12</v>
      </c>
      <c r="R12" s="187"/>
      <c r="S12" s="209"/>
      <c r="T12" s="212">
        <v>12</v>
      </c>
      <c r="U12" s="217"/>
      <c r="V12" s="187"/>
      <c r="W12" s="187"/>
      <c r="X12" s="187">
        <v>329</v>
      </c>
      <c r="Y12" s="187"/>
      <c r="Z12" s="187">
        <v>20</v>
      </c>
      <c r="AA12" s="187"/>
      <c r="AB12" s="187"/>
      <c r="AC12" s="187"/>
      <c r="AD12" s="187"/>
      <c r="AE12" s="187"/>
      <c r="AF12" s="183"/>
      <c r="AG12" s="183"/>
      <c r="AH12" s="187">
        <v>99</v>
      </c>
      <c r="AI12" s="187"/>
      <c r="AJ12" s="245"/>
      <c r="AK12" s="187"/>
      <c r="AL12" s="187"/>
      <c r="AM12" s="187"/>
      <c r="AN12" s="212">
        <v>536</v>
      </c>
      <c r="AO12" s="255">
        <f>SUM(AN12,Q14:T14,P12,B12:D14)</f>
        <v>722</v>
      </c>
      <c r="AP12"/>
    </row>
    <row r="13" ht="21.95" customHeight="1" spans="1:42">
      <c r="A13" s="184"/>
      <c r="B13" s="185"/>
      <c r="C13" s="185"/>
      <c r="D13" s="185"/>
      <c r="E13" s="186"/>
      <c r="F13" s="186"/>
      <c r="G13" s="187"/>
      <c r="H13" s="187"/>
      <c r="I13" s="186"/>
      <c r="J13" s="200"/>
      <c r="K13" s="200"/>
      <c r="L13" s="187"/>
      <c r="M13" s="192"/>
      <c r="N13" s="198"/>
      <c r="O13" s="198"/>
      <c r="P13" s="199"/>
      <c r="Q13" s="187">
        <v>147</v>
      </c>
      <c r="R13" s="186"/>
      <c r="S13" s="209"/>
      <c r="T13" s="212">
        <v>15</v>
      </c>
      <c r="U13" s="218"/>
      <c r="V13" s="220"/>
      <c r="W13" s="220"/>
      <c r="X13" s="219">
        <v>40</v>
      </c>
      <c r="Y13" s="219"/>
      <c r="Z13" s="219">
        <v>16</v>
      </c>
      <c r="AA13" s="220"/>
      <c r="AB13" s="220"/>
      <c r="AC13" s="220"/>
      <c r="AD13" s="220"/>
      <c r="AE13" s="220"/>
      <c r="AF13" s="187"/>
      <c r="AG13" s="187"/>
      <c r="AH13" s="220">
        <v>32</v>
      </c>
      <c r="AI13" s="220"/>
      <c r="AJ13" s="245"/>
      <c r="AK13" s="220"/>
      <c r="AL13" s="220"/>
      <c r="AM13" s="187"/>
      <c r="AN13" s="247"/>
      <c r="AO13" s="256"/>
      <c r="AP13"/>
    </row>
    <row r="14" ht="21.95" customHeight="1" spans="1:42">
      <c r="A14" s="188"/>
      <c r="B14" s="189"/>
      <c r="C14" s="189"/>
      <c r="D14" s="189"/>
      <c r="E14" s="190">
        <f t="shared" ref="E14:G14" si="8">SUM(E12:E13)</f>
        <v>0</v>
      </c>
      <c r="F14" s="190">
        <f t="shared" si="8"/>
        <v>0</v>
      </c>
      <c r="G14" s="190">
        <f t="shared" si="8"/>
        <v>0</v>
      </c>
      <c r="H14" s="190">
        <f t="shared" ref="H14:O14" si="9">SUM(H12:H13)</f>
        <v>0</v>
      </c>
      <c r="I14" s="190">
        <f t="shared" si="9"/>
        <v>0</v>
      </c>
      <c r="J14" s="190">
        <f t="shared" si="9"/>
        <v>0</v>
      </c>
      <c r="K14" s="190">
        <f t="shared" si="9"/>
        <v>0</v>
      </c>
      <c r="L14" s="190">
        <f t="shared" si="9"/>
        <v>0</v>
      </c>
      <c r="M14" s="190">
        <f t="shared" si="9"/>
        <v>0</v>
      </c>
      <c r="N14" s="190">
        <f t="shared" si="9"/>
        <v>0</v>
      </c>
      <c r="O14" s="190">
        <f t="shared" si="9"/>
        <v>0</v>
      </c>
      <c r="P14" s="183"/>
      <c r="Q14" s="190">
        <f t="shared" ref="Q14:S14" si="10">SUM(Q12:Q13)</f>
        <v>159</v>
      </c>
      <c r="R14" s="190">
        <f t="shared" si="10"/>
        <v>0</v>
      </c>
      <c r="S14" s="214">
        <f t="shared" si="10"/>
        <v>0</v>
      </c>
      <c r="T14" s="215">
        <f t="shared" ref="T14:AM14" si="11">SUM(T12:T13)</f>
        <v>27</v>
      </c>
      <c r="U14" s="216">
        <f t="shared" si="11"/>
        <v>0</v>
      </c>
      <c r="V14" s="190">
        <f t="shared" si="11"/>
        <v>0</v>
      </c>
      <c r="W14" s="190">
        <f t="shared" si="11"/>
        <v>0</v>
      </c>
      <c r="X14" s="190">
        <f t="shared" si="11"/>
        <v>369</v>
      </c>
      <c r="Y14" s="190">
        <f t="shared" si="11"/>
        <v>0</v>
      </c>
      <c r="Z14" s="190">
        <f t="shared" si="11"/>
        <v>36</v>
      </c>
      <c r="AA14" s="190">
        <f t="shared" si="11"/>
        <v>0</v>
      </c>
      <c r="AB14" s="190">
        <f t="shared" si="11"/>
        <v>0</v>
      </c>
      <c r="AC14" s="190">
        <f t="shared" si="11"/>
        <v>0</v>
      </c>
      <c r="AD14" s="190">
        <f t="shared" si="11"/>
        <v>0</v>
      </c>
      <c r="AE14" s="190">
        <f t="shared" si="11"/>
        <v>0</v>
      </c>
      <c r="AF14" s="190">
        <f t="shared" si="11"/>
        <v>0</v>
      </c>
      <c r="AG14" s="190">
        <f t="shared" si="11"/>
        <v>0</v>
      </c>
      <c r="AH14" s="190">
        <f t="shared" si="11"/>
        <v>131</v>
      </c>
      <c r="AI14" s="190">
        <f t="shared" si="11"/>
        <v>0</v>
      </c>
      <c r="AJ14" s="190">
        <f t="shared" si="11"/>
        <v>0</v>
      </c>
      <c r="AK14" s="190">
        <f t="shared" si="11"/>
        <v>0</v>
      </c>
      <c r="AL14" s="190">
        <f t="shared" si="11"/>
        <v>0</v>
      </c>
      <c r="AM14" s="190">
        <f t="shared" si="11"/>
        <v>0</v>
      </c>
      <c r="AN14" s="247"/>
      <c r="AO14" s="257"/>
      <c r="AP14"/>
    </row>
    <row r="15" ht="21.95" customHeight="1" spans="1:42">
      <c r="A15" s="191" t="s">
        <v>221</v>
      </c>
      <c r="B15" s="191"/>
      <c r="C15" s="191"/>
      <c r="D15" s="191"/>
      <c r="E15" s="183"/>
      <c r="F15" s="183"/>
      <c r="G15" s="187"/>
      <c r="H15" s="187">
        <v>12</v>
      </c>
      <c r="I15" s="187"/>
      <c r="J15" s="187"/>
      <c r="K15" s="187"/>
      <c r="L15" s="187">
        <v>6</v>
      </c>
      <c r="M15" s="187"/>
      <c r="N15" s="187"/>
      <c r="O15" s="187"/>
      <c r="P15" s="192">
        <f>SUM(LARGE(E17:O17,{1,2,3,4,5,6,7}))</f>
        <v>61</v>
      </c>
      <c r="Q15" s="187">
        <v>12</v>
      </c>
      <c r="R15" s="187"/>
      <c r="S15" s="209">
        <v>0</v>
      </c>
      <c r="T15" s="212">
        <v>12</v>
      </c>
      <c r="U15" s="217"/>
      <c r="V15" s="187"/>
      <c r="W15" s="187"/>
      <c r="X15" s="187"/>
      <c r="Y15" s="187"/>
      <c r="Z15" s="187"/>
      <c r="AA15" s="187"/>
      <c r="AB15" s="187"/>
      <c r="AC15" s="187">
        <v>28</v>
      </c>
      <c r="AD15" s="187"/>
      <c r="AE15" s="183"/>
      <c r="AF15" s="183"/>
      <c r="AG15" s="183">
        <v>32</v>
      </c>
      <c r="AH15" s="187"/>
      <c r="AI15" s="245"/>
      <c r="AJ15" s="245"/>
      <c r="AK15" s="245"/>
      <c r="AL15" s="245"/>
      <c r="AM15" s="245"/>
      <c r="AN15" s="212">
        <f>SUM(U17:AM17)</f>
        <v>124</v>
      </c>
      <c r="AO15" s="255">
        <f>SUM(AN15,Q17:T17,P15,B15:D17)</f>
        <v>341</v>
      </c>
      <c r="AP15"/>
    </row>
    <row r="16" ht="21.95" customHeight="1" spans="1:42">
      <c r="A16" s="184"/>
      <c r="B16" s="185"/>
      <c r="C16" s="185"/>
      <c r="D16" s="185"/>
      <c r="E16" s="186"/>
      <c r="F16" s="186"/>
      <c r="G16" s="187"/>
      <c r="H16" s="187">
        <v>12</v>
      </c>
      <c r="I16" s="186"/>
      <c r="J16" s="187"/>
      <c r="K16" s="187"/>
      <c r="L16" s="187">
        <v>31</v>
      </c>
      <c r="M16" s="187"/>
      <c r="N16" s="198"/>
      <c r="O16" s="198"/>
      <c r="P16" s="199"/>
      <c r="Q16" s="187">
        <v>122</v>
      </c>
      <c r="R16" s="186"/>
      <c r="S16" s="221"/>
      <c r="T16" s="212">
        <v>10</v>
      </c>
      <c r="U16" s="217"/>
      <c r="V16" s="186"/>
      <c r="W16" s="187"/>
      <c r="X16" s="187"/>
      <c r="Y16" s="187"/>
      <c r="Z16" s="187"/>
      <c r="AA16" s="187"/>
      <c r="AB16" s="186"/>
      <c r="AC16" s="187">
        <v>32</v>
      </c>
      <c r="AD16" s="187"/>
      <c r="AE16" s="187"/>
      <c r="AF16" s="187"/>
      <c r="AG16" s="187">
        <v>32</v>
      </c>
      <c r="AH16" s="187"/>
      <c r="AI16" s="245"/>
      <c r="AJ16" s="245"/>
      <c r="AK16" s="245"/>
      <c r="AL16" s="245"/>
      <c r="AM16" s="245"/>
      <c r="AN16" s="247"/>
      <c r="AO16" s="256"/>
      <c r="AP16"/>
    </row>
    <row r="17" ht="21.95" customHeight="1" spans="1:42">
      <c r="A17" s="188"/>
      <c r="B17" s="189"/>
      <c r="C17" s="189"/>
      <c r="D17" s="189"/>
      <c r="E17" s="190">
        <f t="shared" ref="E17:G17" si="12">SUM(E15:E16)</f>
        <v>0</v>
      </c>
      <c r="F17" s="190">
        <f t="shared" si="12"/>
        <v>0</v>
      </c>
      <c r="G17" s="190">
        <f t="shared" si="12"/>
        <v>0</v>
      </c>
      <c r="H17" s="190">
        <f t="shared" ref="H17:O17" si="13">SUM(H15:H16)</f>
        <v>24</v>
      </c>
      <c r="I17" s="190">
        <f t="shared" si="13"/>
        <v>0</v>
      </c>
      <c r="J17" s="190">
        <f t="shared" si="13"/>
        <v>0</v>
      </c>
      <c r="K17" s="190">
        <f t="shared" si="13"/>
        <v>0</v>
      </c>
      <c r="L17" s="190">
        <f t="shared" si="13"/>
        <v>37</v>
      </c>
      <c r="M17" s="190">
        <f t="shared" si="13"/>
        <v>0</v>
      </c>
      <c r="N17" s="190">
        <f t="shared" si="13"/>
        <v>0</v>
      </c>
      <c r="O17" s="190">
        <f t="shared" si="13"/>
        <v>0</v>
      </c>
      <c r="P17" s="183"/>
      <c r="Q17" s="190">
        <f t="shared" ref="Q17:S17" si="14">SUM(Q15:Q16)</f>
        <v>134</v>
      </c>
      <c r="R17" s="190">
        <f t="shared" si="14"/>
        <v>0</v>
      </c>
      <c r="S17" s="214">
        <f t="shared" si="14"/>
        <v>0</v>
      </c>
      <c r="T17" s="215">
        <f t="shared" ref="T17:AM17" si="15">SUM(T15:T16)</f>
        <v>22</v>
      </c>
      <c r="U17" s="216">
        <f t="shared" si="15"/>
        <v>0</v>
      </c>
      <c r="V17" s="190">
        <f t="shared" si="15"/>
        <v>0</v>
      </c>
      <c r="W17" s="190">
        <f t="shared" si="15"/>
        <v>0</v>
      </c>
      <c r="X17" s="190">
        <f t="shared" si="15"/>
        <v>0</v>
      </c>
      <c r="Y17" s="190">
        <f t="shared" si="15"/>
        <v>0</v>
      </c>
      <c r="Z17" s="190">
        <f t="shared" si="15"/>
        <v>0</v>
      </c>
      <c r="AA17" s="190">
        <f t="shared" si="15"/>
        <v>0</v>
      </c>
      <c r="AB17" s="190">
        <f t="shared" si="15"/>
        <v>0</v>
      </c>
      <c r="AC17" s="190">
        <f t="shared" si="15"/>
        <v>60</v>
      </c>
      <c r="AD17" s="190">
        <f t="shared" si="15"/>
        <v>0</v>
      </c>
      <c r="AE17" s="190">
        <f t="shared" si="15"/>
        <v>0</v>
      </c>
      <c r="AF17" s="190">
        <f t="shared" si="15"/>
        <v>0</v>
      </c>
      <c r="AG17" s="190">
        <f t="shared" si="15"/>
        <v>64</v>
      </c>
      <c r="AH17" s="190">
        <f t="shared" si="15"/>
        <v>0</v>
      </c>
      <c r="AI17" s="190">
        <f t="shared" si="15"/>
        <v>0</v>
      </c>
      <c r="AJ17" s="190">
        <f t="shared" si="15"/>
        <v>0</v>
      </c>
      <c r="AK17" s="190">
        <f t="shared" si="15"/>
        <v>0</v>
      </c>
      <c r="AL17" s="190">
        <f t="shared" si="15"/>
        <v>0</v>
      </c>
      <c r="AM17" s="190">
        <f t="shared" si="15"/>
        <v>0</v>
      </c>
      <c r="AN17" s="247"/>
      <c r="AO17" s="257"/>
      <c r="AP17"/>
    </row>
    <row r="18" ht="18" customHeight="1" spans="1:42">
      <c r="A18" s="191" t="s">
        <v>230</v>
      </c>
      <c r="B18" s="191"/>
      <c r="C18" s="191"/>
      <c r="D18" s="191"/>
      <c r="E18" s="183"/>
      <c r="F18" s="183"/>
      <c r="G18" s="187"/>
      <c r="H18" s="187"/>
      <c r="I18" s="187"/>
      <c r="J18" s="187"/>
      <c r="K18" s="187"/>
      <c r="L18" s="187"/>
      <c r="M18" s="187"/>
      <c r="N18" s="187"/>
      <c r="O18" s="187"/>
      <c r="P18" s="192">
        <f>SUM(LARGE(E20:O20,{1,2,3,4,5,6,7}))</f>
        <v>0</v>
      </c>
      <c r="Q18" s="187">
        <v>12</v>
      </c>
      <c r="R18" s="187"/>
      <c r="S18" s="209">
        <v>0</v>
      </c>
      <c r="T18" s="212">
        <v>12</v>
      </c>
      <c r="U18" s="217"/>
      <c r="V18" s="187">
        <v>55</v>
      </c>
      <c r="W18" s="187">
        <v>29</v>
      </c>
      <c r="X18" s="187"/>
      <c r="Y18" s="187"/>
      <c r="Z18" s="187"/>
      <c r="AA18" s="187"/>
      <c r="AB18" s="187"/>
      <c r="AC18" s="187">
        <v>38</v>
      </c>
      <c r="AD18" s="187"/>
      <c r="AE18" s="187"/>
      <c r="AF18" s="187"/>
      <c r="AG18" s="187"/>
      <c r="AH18" s="187"/>
      <c r="AI18" s="245"/>
      <c r="AJ18" s="245"/>
      <c r="AK18" s="245"/>
      <c r="AL18" s="245"/>
      <c r="AM18" s="245"/>
      <c r="AN18" s="212">
        <f>SUM(U20:AM20)</f>
        <v>222</v>
      </c>
      <c r="AO18" s="255">
        <f>SUM(AN18,Q20:T20,P18,B18:D20)</f>
        <v>351</v>
      </c>
      <c r="AP18"/>
    </row>
    <row r="19" ht="18" customHeight="1" spans="1:42">
      <c r="A19" s="184"/>
      <c r="B19" s="185"/>
      <c r="C19" s="185"/>
      <c r="D19" s="185"/>
      <c r="E19" s="186"/>
      <c r="F19" s="186"/>
      <c r="G19" s="183"/>
      <c r="H19" s="183"/>
      <c r="I19" s="198"/>
      <c r="J19" s="183"/>
      <c r="K19" s="183"/>
      <c r="L19" s="183"/>
      <c r="M19" s="183"/>
      <c r="N19" s="198"/>
      <c r="O19" s="198"/>
      <c r="P19" s="199"/>
      <c r="Q19" s="187">
        <v>90</v>
      </c>
      <c r="R19" s="186"/>
      <c r="S19" s="209"/>
      <c r="T19" s="212">
        <v>15</v>
      </c>
      <c r="U19" s="222"/>
      <c r="V19" s="223">
        <v>32</v>
      </c>
      <c r="W19" s="223">
        <v>36</v>
      </c>
      <c r="X19" s="183"/>
      <c r="Y19" s="235"/>
      <c r="Z19" s="183"/>
      <c r="AA19" s="183"/>
      <c r="AB19" s="183"/>
      <c r="AC19" s="183">
        <v>32</v>
      </c>
      <c r="AD19" s="183"/>
      <c r="AE19" s="187"/>
      <c r="AF19" s="187"/>
      <c r="AG19" s="187"/>
      <c r="AH19" s="183"/>
      <c r="AI19" s="248"/>
      <c r="AJ19" s="248"/>
      <c r="AK19" s="248"/>
      <c r="AL19" s="248"/>
      <c r="AM19" s="248"/>
      <c r="AN19" s="247"/>
      <c r="AO19" s="256"/>
      <c r="AP19"/>
    </row>
    <row r="20" ht="18" customHeight="1" spans="1:42">
      <c r="A20" s="188"/>
      <c r="B20" s="189"/>
      <c r="C20" s="189"/>
      <c r="D20" s="189"/>
      <c r="E20" s="190">
        <f t="shared" ref="E20:G20" si="16">SUM(E18:E19)</f>
        <v>0</v>
      </c>
      <c r="F20" s="190">
        <f t="shared" si="16"/>
        <v>0</v>
      </c>
      <c r="G20" s="190">
        <f t="shared" si="16"/>
        <v>0</v>
      </c>
      <c r="H20" s="190">
        <f t="shared" ref="H20:O20" si="17">SUM(H18:H19)</f>
        <v>0</v>
      </c>
      <c r="I20" s="190">
        <f t="shared" si="17"/>
        <v>0</v>
      </c>
      <c r="J20" s="190">
        <f t="shared" si="17"/>
        <v>0</v>
      </c>
      <c r="K20" s="190">
        <f t="shared" si="17"/>
        <v>0</v>
      </c>
      <c r="L20" s="190">
        <f t="shared" si="17"/>
        <v>0</v>
      </c>
      <c r="M20" s="190">
        <f t="shared" si="17"/>
        <v>0</v>
      </c>
      <c r="N20" s="190">
        <f t="shared" si="17"/>
        <v>0</v>
      </c>
      <c r="O20" s="190">
        <f t="shared" si="17"/>
        <v>0</v>
      </c>
      <c r="P20" s="183"/>
      <c r="Q20" s="190">
        <f t="shared" ref="Q20:S20" si="18">SUM(Q18:Q19)</f>
        <v>102</v>
      </c>
      <c r="R20" s="190">
        <f t="shared" si="18"/>
        <v>0</v>
      </c>
      <c r="S20" s="214">
        <f t="shared" si="18"/>
        <v>0</v>
      </c>
      <c r="T20" s="215">
        <f t="shared" ref="T20:AM20" si="19">SUM(T18:T19)</f>
        <v>27</v>
      </c>
      <c r="U20" s="216">
        <f t="shared" si="19"/>
        <v>0</v>
      </c>
      <c r="V20" s="190">
        <f t="shared" si="19"/>
        <v>87</v>
      </c>
      <c r="W20" s="190">
        <f t="shared" si="19"/>
        <v>65</v>
      </c>
      <c r="X20" s="190">
        <f t="shared" si="19"/>
        <v>0</v>
      </c>
      <c r="Y20" s="190">
        <f t="shared" si="19"/>
        <v>0</v>
      </c>
      <c r="Z20" s="190">
        <f t="shared" si="19"/>
        <v>0</v>
      </c>
      <c r="AA20" s="190">
        <f t="shared" si="19"/>
        <v>0</v>
      </c>
      <c r="AB20" s="190">
        <f t="shared" si="19"/>
        <v>0</v>
      </c>
      <c r="AC20" s="190">
        <f t="shared" si="19"/>
        <v>70</v>
      </c>
      <c r="AD20" s="190">
        <f t="shared" si="19"/>
        <v>0</v>
      </c>
      <c r="AE20" s="190">
        <f t="shared" si="19"/>
        <v>0</v>
      </c>
      <c r="AF20" s="190">
        <f t="shared" si="19"/>
        <v>0</v>
      </c>
      <c r="AG20" s="190">
        <f t="shared" si="19"/>
        <v>0</v>
      </c>
      <c r="AH20" s="190">
        <f t="shared" si="19"/>
        <v>0</v>
      </c>
      <c r="AI20" s="190">
        <f t="shared" si="19"/>
        <v>0</v>
      </c>
      <c r="AJ20" s="190">
        <f t="shared" si="19"/>
        <v>0</v>
      </c>
      <c r="AK20" s="190">
        <f t="shared" si="19"/>
        <v>0</v>
      </c>
      <c r="AL20" s="190">
        <f t="shared" si="19"/>
        <v>0</v>
      </c>
      <c r="AM20" s="190">
        <f t="shared" si="19"/>
        <v>0</v>
      </c>
      <c r="AN20" s="247"/>
      <c r="AO20" s="257"/>
      <c r="AP20"/>
    </row>
    <row r="21" ht="21.95" customHeight="1" spans="1:42">
      <c r="A21" s="191" t="s">
        <v>218</v>
      </c>
      <c r="B21" s="191"/>
      <c r="C21" s="191"/>
      <c r="D21" s="191"/>
      <c r="E21" s="183"/>
      <c r="F21" s="183"/>
      <c r="G21" s="187"/>
      <c r="H21" s="187"/>
      <c r="I21" s="187"/>
      <c r="J21" s="187"/>
      <c r="K21" s="187"/>
      <c r="L21" s="187">
        <v>12</v>
      </c>
      <c r="M21" s="187"/>
      <c r="N21" s="187"/>
      <c r="O21" s="187"/>
      <c r="P21" s="192">
        <f>SUM(LARGE(E23:O23,{1,2,3,4,5,6,7}))</f>
        <v>49</v>
      </c>
      <c r="Q21" s="187">
        <v>12</v>
      </c>
      <c r="R21" s="187"/>
      <c r="S21" s="209"/>
      <c r="T21" s="212">
        <v>12</v>
      </c>
      <c r="U21" s="217"/>
      <c r="V21" s="187"/>
      <c r="W21" s="187"/>
      <c r="X21" s="187"/>
      <c r="Y21" s="187"/>
      <c r="Z21" s="187"/>
      <c r="AA21" s="187"/>
      <c r="AB21" s="187"/>
      <c r="AC21" s="187"/>
      <c r="AD21" s="187"/>
      <c r="AE21" s="183"/>
      <c r="AF21" s="183"/>
      <c r="AG21" s="183"/>
      <c r="AH21" s="187"/>
      <c r="AI21" s="245"/>
      <c r="AJ21" s="245"/>
      <c r="AK21" s="245"/>
      <c r="AL21" s="245"/>
      <c r="AM21" s="245">
        <v>10</v>
      </c>
      <c r="AN21" s="212">
        <f>SUM(U23:AM23)</f>
        <v>26</v>
      </c>
      <c r="AO21" s="255">
        <f>SUM(AN21,Q23:T23,P21,B21:D23)</f>
        <v>204</v>
      </c>
      <c r="AP21"/>
    </row>
    <row r="22" ht="21.95" customHeight="1" spans="1:42">
      <c r="A22" s="184"/>
      <c r="B22" s="185"/>
      <c r="C22" s="185"/>
      <c r="D22" s="185"/>
      <c r="E22" s="186"/>
      <c r="F22" s="186"/>
      <c r="G22" s="187"/>
      <c r="H22" s="187"/>
      <c r="I22" s="186"/>
      <c r="J22" s="187"/>
      <c r="K22" s="187"/>
      <c r="L22" s="187">
        <v>37</v>
      </c>
      <c r="M22" s="187"/>
      <c r="N22" s="186"/>
      <c r="O22" s="186"/>
      <c r="P22" s="199"/>
      <c r="Q22" s="187">
        <v>95</v>
      </c>
      <c r="R22" s="186"/>
      <c r="S22" s="209"/>
      <c r="T22" s="224">
        <v>10</v>
      </c>
      <c r="U22" s="21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245"/>
      <c r="AJ22" s="245"/>
      <c r="AK22" s="245"/>
      <c r="AL22" s="245"/>
      <c r="AM22" s="245">
        <v>16</v>
      </c>
      <c r="AN22" s="247"/>
      <c r="AO22" s="256"/>
      <c r="AP22"/>
    </row>
    <row r="23" ht="21.95" customHeight="1" spans="1:42">
      <c r="A23" s="188"/>
      <c r="B23" s="189"/>
      <c r="C23" s="189"/>
      <c r="D23" s="189"/>
      <c r="E23" s="190">
        <f t="shared" ref="E23:G23" si="20">SUM(E21:E22)</f>
        <v>0</v>
      </c>
      <c r="F23" s="190">
        <f t="shared" si="20"/>
        <v>0</v>
      </c>
      <c r="G23" s="190">
        <f t="shared" si="20"/>
        <v>0</v>
      </c>
      <c r="H23" s="190">
        <f t="shared" ref="H23:O23" si="21">SUM(H21:H22)</f>
        <v>0</v>
      </c>
      <c r="I23" s="190">
        <f t="shared" si="21"/>
        <v>0</v>
      </c>
      <c r="J23" s="190">
        <f t="shared" si="21"/>
        <v>0</v>
      </c>
      <c r="K23" s="190">
        <f t="shared" si="21"/>
        <v>0</v>
      </c>
      <c r="L23" s="190">
        <f t="shared" si="21"/>
        <v>49</v>
      </c>
      <c r="M23" s="190">
        <f t="shared" si="21"/>
        <v>0</v>
      </c>
      <c r="N23" s="190">
        <f t="shared" si="21"/>
        <v>0</v>
      </c>
      <c r="O23" s="190">
        <f t="shared" si="21"/>
        <v>0</v>
      </c>
      <c r="P23" s="183"/>
      <c r="Q23" s="190">
        <f t="shared" ref="Q23:S23" si="22">SUM(Q21:Q22)</f>
        <v>107</v>
      </c>
      <c r="R23" s="190">
        <f t="shared" si="22"/>
        <v>0</v>
      </c>
      <c r="S23" s="214">
        <f t="shared" si="22"/>
        <v>0</v>
      </c>
      <c r="T23" s="215">
        <f t="shared" ref="T23:AM23" si="23">SUM(T21:T22)</f>
        <v>22</v>
      </c>
      <c r="U23" s="216">
        <f t="shared" si="23"/>
        <v>0</v>
      </c>
      <c r="V23" s="190">
        <f t="shared" si="23"/>
        <v>0</v>
      </c>
      <c r="W23" s="190">
        <f t="shared" si="23"/>
        <v>0</v>
      </c>
      <c r="X23" s="190">
        <f t="shared" si="23"/>
        <v>0</v>
      </c>
      <c r="Y23" s="190">
        <f t="shared" si="23"/>
        <v>0</v>
      </c>
      <c r="Z23" s="190">
        <f t="shared" si="23"/>
        <v>0</v>
      </c>
      <c r="AA23" s="190">
        <f t="shared" si="23"/>
        <v>0</v>
      </c>
      <c r="AB23" s="190">
        <f t="shared" si="23"/>
        <v>0</v>
      </c>
      <c r="AC23" s="190">
        <f t="shared" si="23"/>
        <v>0</v>
      </c>
      <c r="AD23" s="190">
        <f t="shared" si="23"/>
        <v>0</v>
      </c>
      <c r="AE23" s="190">
        <f t="shared" si="23"/>
        <v>0</v>
      </c>
      <c r="AF23" s="190">
        <f t="shared" si="23"/>
        <v>0</v>
      </c>
      <c r="AG23" s="190">
        <f t="shared" si="23"/>
        <v>0</v>
      </c>
      <c r="AH23" s="190">
        <f t="shared" si="23"/>
        <v>0</v>
      </c>
      <c r="AI23" s="190">
        <f t="shared" si="23"/>
        <v>0</v>
      </c>
      <c r="AJ23" s="190">
        <f t="shared" si="23"/>
        <v>0</v>
      </c>
      <c r="AK23" s="190">
        <f t="shared" si="23"/>
        <v>0</v>
      </c>
      <c r="AL23" s="190">
        <f t="shared" si="23"/>
        <v>0</v>
      </c>
      <c r="AM23" s="190">
        <f t="shared" si="23"/>
        <v>26</v>
      </c>
      <c r="AN23" s="247"/>
      <c r="AO23" s="257"/>
      <c r="AP23"/>
    </row>
    <row r="24" ht="21.95" customHeight="1" spans="1:42">
      <c r="A24" s="191" t="s">
        <v>260</v>
      </c>
      <c r="B24" s="191"/>
      <c r="C24" s="191"/>
      <c r="D24" s="191"/>
      <c r="E24" s="183"/>
      <c r="F24" s="183"/>
      <c r="G24" s="187"/>
      <c r="H24" s="187">
        <v>12</v>
      </c>
      <c r="I24" s="187"/>
      <c r="J24" s="187"/>
      <c r="K24" s="187"/>
      <c r="L24" s="187"/>
      <c r="M24" s="187"/>
      <c r="N24" s="187"/>
      <c r="O24" s="187"/>
      <c r="P24" s="192">
        <f>SUM(LARGE(E26:O26,{1,2,3,4,5,6,7}))</f>
        <v>21</v>
      </c>
      <c r="Q24" s="187">
        <v>12</v>
      </c>
      <c r="R24" s="187"/>
      <c r="S24" s="209">
        <v>0</v>
      </c>
      <c r="T24" s="212">
        <v>12</v>
      </c>
      <c r="U24" s="217"/>
      <c r="V24" s="187"/>
      <c r="W24" s="187"/>
      <c r="X24" s="187"/>
      <c r="Y24" s="187"/>
      <c r="Z24" s="187"/>
      <c r="AA24" s="187"/>
      <c r="AB24" s="187"/>
      <c r="AC24" s="187"/>
      <c r="AD24" s="187"/>
      <c r="AE24" s="183"/>
      <c r="AF24" s="183"/>
      <c r="AG24" s="183"/>
      <c r="AH24" s="187"/>
      <c r="AI24" s="245"/>
      <c r="AJ24" s="245"/>
      <c r="AK24" s="245"/>
      <c r="AL24" s="245"/>
      <c r="AM24" s="187"/>
      <c r="AN24" s="212">
        <f>SUM(U26:AM26)</f>
        <v>0</v>
      </c>
      <c r="AO24" s="255">
        <f>SUM(AN24,Q26:T26,P24,B24:D26)</f>
        <v>227</v>
      </c>
      <c r="AP24"/>
    </row>
    <row r="25" ht="21.95" customHeight="1" spans="1:42">
      <c r="A25" s="184"/>
      <c r="B25" s="185"/>
      <c r="C25" s="185"/>
      <c r="D25" s="185"/>
      <c r="E25" s="186"/>
      <c r="F25" s="186"/>
      <c r="G25" s="187"/>
      <c r="H25" s="187">
        <v>9</v>
      </c>
      <c r="I25" s="186"/>
      <c r="J25" s="187"/>
      <c r="K25" s="187"/>
      <c r="L25" s="187"/>
      <c r="M25" s="187"/>
      <c r="N25" s="198"/>
      <c r="O25" s="198"/>
      <c r="P25" s="199"/>
      <c r="Q25" s="187">
        <v>167</v>
      </c>
      <c r="R25" s="186"/>
      <c r="S25" s="209"/>
      <c r="T25" s="212">
        <v>15</v>
      </c>
      <c r="U25" s="225"/>
      <c r="V25" s="226"/>
      <c r="W25" s="183"/>
      <c r="X25" s="187"/>
      <c r="Y25" s="187"/>
      <c r="Z25" s="187"/>
      <c r="AA25" s="187"/>
      <c r="AB25" s="186"/>
      <c r="AC25" s="187"/>
      <c r="AD25" s="187"/>
      <c r="AE25" s="187"/>
      <c r="AF25" s="187"/>
      <c r="AG25" s="187"/>
      <c r="AH25" s="187"/>
      <c r="AI25" s="245"/>
      <c r="AJ25" s="245"/>
      <c r="AK25" s="245"/>
      <c r="AL25" s="245"/>
      <c r="AM25" s="186"/>
      <c r="AN25" s="247"/>
      <c r="AO25" s="256"/>
      <c r="AP25"/>
    </row>
    <row r="26" ht="21.95" customHeight="1" spans="1:42">
      <c r="A26" s="188"/>
      <c r="B26" s="189"/>
      <c r="C26" s="189"/>
      <c r="D26" s="189"/>
      <c r="E26" s="190">
        <f t="shared" ref="E26:G26" si="24">SUM(E24:E25)</f>
        <v>0</v>
      </c>
      <c r="F26" s="190">
        <f t="shared" si="24"/>
        <v>0</v>
      </c>
      <c r="G26" s="190">
        <f t="shared" si="24"/>
        <v>0</v>
      </c>
      <c r="H26" s="190">
        <f t="shared" ref="H26:O26" si="25">SUM(H24:H25)</f>
        <v>21</v>
      </c>
      <c r="I26" s="190">
        <f t="shared" si="25"/>
        <v>0</v>
      </c>
      <c r="J26" s="190">
        <f t="shared" si="25"/>
        <v>0</v>
      </c>
      <c r="K26" s="190">
        <f t="shared" si="25"/>
        <v>0</v>
      </c>
      <c r="L26" s="190">
        <f t="shared" si="25"/>
        <v>0</v>
      </c>
      <c r="M26" s="190">
        <f t="shared" si="25"/>
        <v>0</v>
      </c>
      <c r="N26" s="190">
        <f t="shared" si="25"/>
        <v>0</v>
      </c>
      <c r="O26" s="190">
        <f t="shared" si="25"/>
        <v>0</v>
      </c>
      <c r="P26" s="183"/>
      <c r="Q26" s="190">
        <f t="shared" ref="Q26:S26" si="26">SUM(Q24:Q25)</f>
        <v>179</v>
      </c>
      <c r="R26" s="190">
        <f t="shared" si="26"/>
        <v>0</v>
      </c>
      <c r="S26" s="214">
        <f t="shared" si="26"/>
        <v>0</v>
      </c>
      <c r="T26" s="215">
        <f t="shared" ref="T26:AM26" si="27">SUM(T24:T25)</f>
        <v>27</v>
      </c>
      <c r="U26" s="216">
        <f t="shared" si="27"/>
        <v>0</v>
      </c>
      <c r="V26" s="190">
        <f t="shared" si="27"/>
        <v>0</v>
      </c>
      <c r="W26" s="190">
        <f t="shared" si="27"/>
        <v>0</v>
      </c>
      <c r="X26" s="190">
        <f t="shared" si="27"/>
        <v>0</v>
      </c>
      <c r="Y26" s="190">
        <f t="shared" si="27"/>
        <v>0</v>
      </c>
      <c r="Z26" s="190">
        <f t="shared" si="27"/>
        <v>0</v>
      </c>
      <c r="AA26" s="190">
        <f t="shared" si="27"/>
        <v>0</v>
      </c>
      <c r="AB26" s="190">
        <f t="shared" si="27"/>
        <v>0</v>
      </c>
      <c r="AC26" s="190">
        <f t="shared" si="27"/>
        <v>0</v>
      </c>
      <c r="AD26" s="190">
        <f t="shared" si="27"/>
        <v>0</v>
      </c>
      <c r="AE26" s="190">
        <f t="shared" si="27"/>
        <v>0</v>
      </c>
      <c r="AF26" s="190">
        <f t="shared" si="27"/>
        <v>0</v>
      </c>
      <c r="AG26" s="190">
        <f t="shared" si="27"/>
        <v>0</v>
      </c>
      <c r="AH26" s="190">
        <f t="shared" si="27"/>
        <v>0</v>
      </c>
      <c r="AI26" s="190">
        <f t="shared" si="27"/>
        <v>0</v>
      </c>
      <c r="AJ26" s="190">
        <f t="shared" si="27"/>
        <v>0</v>
      </c>
      <c r="AK26" s="190">
        <f t="shared" si="27"/>
        <v>0</v>
      </c>
      <c r="AL26" s="190">
        <f t="shared" si="27"/>
        <v>0</v>
      </c>
      <c r="AM26" s="190">
        <f t="shared" si="27"/>
        <v>0</v>
      </c>
      <c r="AN26" s="247"/>
      <c r="AO26" s="257"/>
      <c r="AP26"/>
    </row>
    <row r="27" ht="21.95" customHeight="1" spans="1:42">
      <c r="A27" s="191" t="s">
        <v>219</v>
      </c>
      <c r="B27" s="191"/>
      <c r="C27" s="191"/>
      <c r="D27" s="191"/>
      <c r="E27" s="183"/>
      <c r="F27" s="183"/>
      <c r="G27" s="187"/>
      <c r="H27" s="187"/>
      <c r="I27" s="187"/>
      <c r="J27" s="187"/>
      <c r="K27" s="187"/>
      <c r="L27" s="187"/>
      <c r="M27" s="187">
        <v>12</v>
      </c>
      <c r="N27" s="187"/>
      <c r="O27" s="187"/>
      <c r="P27" s="192">
        <f>SUM(LARGE(E29:O29,{1,2,3,4,5,6,7}))</f>
        <v>66</v>
      </c>
      <c r="Q27" s="187">
        <v>6</v>
      </c>
      <c r="R27" s="187"/>
      <c r="S27" s="209"/>
      <c r="T27" s="212">
        <v>12</v>
      </c>
      <c r="U27" s="217"/>
      <c r="V27" s="187"/>
      <c r="W27" s="187"/>
      <c r="X27" s="187"/>
      <c r="Y27" s="187"/>
      <c r="Z27" s="187"/>
      <c r="AA27" s="187"/>
      <c r="AB27" s="187"/>
      <c r="AC27" s="187"/>
      <c r="AD27" s="187"/>
      <c r="AE27" s="183"/>
      <c r="AF27" s="187"/>
      <c r="AG27" s="183"/>
      <c r="AH27" s="187"/>
      <c r="AI27" s="245"/>
      <c r="AJ27" s="187"/>
      <c r="AK27" s="187"/>
      <c r="AL27" s="187"/>
      <c r="AM27" s="249"/>
      <c r="AN27" s="212">
        <f>SUM(U29:AM29)</f>
        <v>0</v>
      </c>
      <c r="AO27" s="255">
        <f>SUM(AN27,Q29:T29,P27,B27:D29)</f>
        <v>99</v>
      </c>
      <c r="AP27"/>
    </row>
    <row r="28" ht="21.95" customHeight="1" spans="1:42">
      <c r="A28" s="184"/>
      <c r="B28" s="185"/>
      <c r="C28" s="185"/>
      <c r="D28" s="185"/>
      <c r="E28" s="186"/>
      <c r="F28" s="186"/>
      <c r="G28" s="187"/>
      <c r="H28" s="187"/>
      <c r="I28" s="186"/>
      <c r="J28" s="187"/>
      <c r="K28" s="187"/>
      <c r="L28" s="187"/>
      <c r="M28" s="187">
        <v>54</v>
      </c>
      <c r="N28" s="186"/>
      <c r="O28" s="186"/>
      <c r="P28" s="199"/>
      <c r="Q28" s="187"/>
      <c r="R28" s="186"/>
      <c r="S28" s="209"/>
      <c r="T28" s="212">
        <v>15</v>
      </c>
      <c r="U28" s="21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6"/>
      <c r="AG28" s="187"/>
      <c r="AH28" s="187"/>
      <c r="AI28" s="245"/>
      <c r="AJ28" s="187"/>
      <c r="AK28" s="187"/>
      <c r="AL28" s="187"/>
      <c r="AM28" s="226"/>
      <c r="AN28" s="247"/>
      <c r="AO28" s="256"/>
      <c r="AP28"/>
    </row>
    <row r="29" ht="21.95" customHeight="1" spans="1:42">
      <c r="A29" s="188"/>
      <c r="B29" s="189"/>
      <c r="C29" s="189"/>
      <c r="D29" s="189"/>
      <c r="E29" s="190">
        <f t="shared" ref="E29:G29" si="28">SUM(E27:E28)</f>
        <v>0</v>
      </c>
      <c r="F29" s="190">
        <f t="shared" si="28"/>
        <v>0</v>
      </c>
      <c r="G29" s="190">
        <f t="shared" si="28"/>
        <v>0</v>
      </c>
      <c r="H29" s="190">
        <f t="shared" ref="H29:O29" si="29">SUM(H27:H28)</f>
        <v>0</v>
      </c>
      <c r="I29" s="190">
        <f t="shared" si="29"/>
        <v>0</v>
      </c>
      <c r="J29" s="190">
        <f t="shared" si="29"/>
        <v>0</v>
      </c>
      <c r="K29" s="190">
        <f t="shared" si="29"/>
        <v>0</v>
      </c>
      <c r="L29" s="190">
        <f t="shared" si="29"/>
        <v>0</v>
      </c>
      <c r="M29" s="190">
        <f t="shared" si="29"/>
        <v>66</v>
      </c>
      <c r="N29" s="190">
        <f t="shared" si="29"/>
        <v>0</v>
      </c>
      <c r="O29" s="190">
        <f t="shared" si="29"/>
        <v>0</v>
      </c>
      <c r="P29" s="183"/>
      <c r="Q29" s="190">
        <f t="shared" ref="Q29:S29" si="30">SUM(Q27:Q28)</f>
        <v>6</v>
      </c>
      <c r="R29" s="190">
        <f t="shared" si="30"/>
        <v>0</v>
      </c>
      <c r="S29" s="214">
        <f t="shared" si="30"/>
        <v>0</v>
      </c>
      <c r="T29" s="215">
        <f t="shared" ref="T29:AM29" si="31">SUM(T27:T28)</f>
        <v>27</v>
      </c>
      <c r="U29" s="216">
        <f t="shared" si="31"/>
        <v>0</v>
      </c>
      <c r="V29" s="190">
        <f t="shared" si="31"/>
        <v>0</v>
      </c>
      <c r="W29" s="190">
        <f t="shared" si="31"/>
        <v>0</v>
      </c>
      <c r="X29" s="190">
        <f t="shared" si="31"/>
        <v>0</v>
      </c>
      <c r="Y29" s="190">
        <f t="shared" si="31"/>
        <v>0</v>
      </c>
      <c r="Z29" s="190">
        <f t="shared" si="31"/>
        <v>0</v>
      </c>
      <c r="AA29" s="190">
        <f t="shared" si="31"/>
        <v>0</v>
      </c>
      <c r="AB29" s="190">
        <f t="shared" si="31"/>
        <v>0</v>
      </c>
      <c r="AC29" s="190">
        <f t="shared" si="31"/>
        <v>0</v>
      </c>
      <c r="AD29" s="190">
        <f t="shared" si="31"/>
        <v>0</v>
      </c>
      <c r="AE29" s="190">
        <f t="shared" si="31"/>
        <v>0</v>
      </c>
      <c r="AF29" s="190">
        <f t="shared" si="31"/>
        <v>0</v>
      </c>
      <c r="AG29" s="190">
        <f t="shared" si="31"/>
        <v>0</v>
      </c>
      <c r="AH29" s="190">
        <f t="shared" si="31"/>
        <v>0</v>
      </c>
      <c r="AI29" s="190">
        <f t="shared" si="31"/>
        <v>0</v>
      </c>
      <c r="AJ29" s="190">
        <f t="shared" si="31"/>
        <v>0</v>
      </c>
      <c r="AK29" s="190">
        <f t="shared" si="31"/>
        <v>0</v>
      </c>
      <c r="AL29" s="190">
        <f t="shared" si="31"/>
        <v>0</v>
      </c>
      <c r="AM29" s="250">
        <f t="shared" si="31"/>
        <v>0</v>
      </c>
      <c r="AN29" s="247"/>
      <c r="AO29" s="257"/>
      <c r="AP29"/>
    </row>
    <row r="30" ht="21.95" customHeight="1" spans="1:42">
      <c r="A30" s="191" t="s">
        <v>261</v>
      </c>
      <c r="B30" s="191"/>
      <c r="C30" s="191"/>
      <c r="D30" s="191"/>
      <c r="E30" s="183"/>
      <c r="F30" s="183"/>
      <c r="G30" s="187"/>
      <c r="H30" s="187"/>
      <c r="I30" s="201"/>
      <c r="J30" s="187"/>
      <c r="K30" s="187"/>
      <c r="L30" s="187"/>
      <c r="M30" s="187"/>
      <c r="N30" s="187"/>
      <c r="O30" s="187"/>
      <c r="P30" s="192">
        <f>SUM(LARGE(E32:O32,{1,2,3,4,5,6,7}))</f>
        <v>0</v>
      </c>
      <c r="Q30" s="187">
        <v>12</v>
      </c>
      <c r="R30" s="187"/>
      <c r="S30" s="209"/>
      <c r="T30" s="212">
        <v>12</v>
      </c>
      <c r="U30" s="217"/>
      <c r="V30" s="187"/>
      <c r="W30" s="187"/>
      <c r="X30" s="187"/>
      <c r="Y30" s="187"/>
      <c r="Z30" s="187"/>
      <c r="AA30" s="187"/>
      <c r="AB30" s="187"/>
      <c r="AC30" s="187"/>
      <c r="AD30" s="187"/>
      <c r="AE30" s="183"/>
      <c r="AF30" s="183"/>
      <c r="AG30" s="183"/>
      <c r="AH30" s="187"/>
      <c r="AI30" s="245"/>
      <c r="AJ30" s="245"/>
      <c r="AK30" s="245"/>
      <c r="AL30" s="245"/>
      <c r="AM30" s="245"/>
      <c r="AN30" s="212">
        <f>SUM(U32:AM32)</f>
        <v>0</v>
      </c>
      <c r="AO30" s="255">
        <f>SUM(AN30,Q32:T32,P30,B30:D32)</f>
        <v>182</v>
      </c>
      <c r="AP30"/>
    </row>
    <row r="31" ht="21.95" customHeight="1" spans="1:42">
      <c r="A31" s="184"/>
      <c r="B31" s="185"/>
      <c r="C31" s="185"/>
      <c r="D31" s="185"/>
      <c r="E31" s="186"/>
      <c r="F31" s="186"/>
      <c r="G31" s="187"/>
      <c r="H31" s="187"/>
      <c r="I31" s="186"/>
      <c r="J31" s="187"/>
      <c r="K31" s="187"/>
      <c r="L31" s="187"/>
      <c r="M31" s="187"/>
      <c r="N31" s="186"/>
      <c r="O31" s="186"/>
      <c r="P31" s="199"/>
      <c r="Q31" s="187">
        <v>148</v>
      </c>
      <c r="R31" s="186"/>
      <c r="S31" s="209"/>
      <c r="T31" s="224">
        <v>10</v>
      </c>
      <c r="U31" s="21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245"/>
      <c r="AJ31" s="245"/>
      <c r="AK31" s="245"/>
      <c r="AL31" s="245"/>
      <c r="AM31" s="245"/>
      <c r="AN31" s="247"/>
      <c r="AO31" s="256"/>
      <c r="AP31"/>
    </row>
    <row r="32" ht="21.95" customHeight="1" spans="1:42">
      <c r="A32" s="188"/>
      <c r="B32" s="189"/>
      <c r="C32" s="189"/>
      <c r="D32" s="189"/>
      <c r="E32" s="190">
        <f t="shared" ref="E32:G32" si="32">SUM(E30:E31)</f>
        <v>0</v>
      </c>
      <c r="F32" s="190">
        <f t="shared" si="32"/>
        <v>0</v>
      </c>
      <c r="G32" s="190">
        <f t="shared" si="32"/>
        <v>0</v>
      </c>
      <c r="H32" s="190">
        <f t="shared" ref="H32:O32" si="33">SUM(H30:H31)</f>
        <v>0</v>
      </c>
      <c r="I32" s="190">
        <f t="shared" si="33"/>
        <v>0</v>
      </c>
      <c r="J32" s="190">
        <f t="shared" si="33"/>
        <v>0</v>
      </c>
      <c r="K32" s="190">
        <f t="shared" si="33"/>
        <v>0</v>
      </c>
      <c r="L32" s="190">
        <f t="shared" si="33"/>
        <v>0</v>
      </c>
      <c r="M32" s="190">
        <f t="shared" si="33"/>
        <v>0</v>
      </c>
      <c r="N32" s="190">
        <f t="shared" si="33"/>
        <v>0</v>
      </c>
      <c r="O32" s="190">
        <f t="shared" si="33"/>
        <v>0</v>
      </c>
      <c r="P32" s="183"/>
      <c r="Q32" s="190">
        <f t="shared" ref="Q32:S32" si="34">SUM(Q30:Q31)</f>
        <v>160</v>
      </c>
      <c r="R32" s="190">
        <f t="shared" si="34"/>
        <v>0</v>
      </c>
      <c r="S32" s="214">
        <f t="shared" si="34"/>
        <v>0</v>
      </c>
      <c r="T32" s="215">
        <f t="shared" ref="T32:AM32" si="35">SUM(T30:T31)</f>
        <v>22</v>
      </c>
      <c r="U32" s="216">
        <f t="shared" si="35"/>
        <v>0</v>
      </c>
      <c r="V32" s="190">
        <f t="shared" si="35"/>
        <v>0</v>
      </c>
      <c r="W32" s="190">
        <f t="shared" si="35"/>
        <v>0</v>
      </c>
      <c r="X32" s="190">
        <f t="shared" si="35"/>
        <v>0</v>
      </c>
      <c r="Y32" s="190">
        <f t="shared" si="35"/>
        <v>0</v>
      </c>
      <c r="Z32" s="190">
        <f t="shared" si="35"/>
        <v>0</v>
      </c>
      <c r="AA32" s="190">
        <f t="shared" si="35"/>
        <v>0</v>
      </c>
      <c r="AB32" s="190">
        <f t="shared" si="35"/>
        <v>0</v>
      </c>
      <c r="AC32" s="190">
        <f t="shared" si="35"/>
        <v>0</v>
      </c>
      <c r="AD32" s="190">
        <f t="shared" si="35"/>
        <v>0</v>
      </c>
      <c r="AE32" s="190">
        <f t="shared" si="35"/>
        <v>0</v>
      </c>
      <c r="AF32" s="190">
        <f t="shared" si="35"/>
        <v>0</v>
      </c>
      <c r="AG32" s="190">
        <f t="shared" si="35"/>
        <v>0</v>
      </c>
      <c r="AH32" s="190">
        <f t="shared" si="35"/>
        <v>0</v>
      </c>
      <c r="AI32" s="190">
        <f t="shared" si="35"/>
        <v>0</v>
      </c>
      <c r="AJ32" s="190">
        <f t="shared" si="35"/>
        <v>0</v>
      </c>
      <c r="AK32" s="190">
        <f t="shared" si="35"/>
        <v>0</v>
      </c>
      <c r="AL32" s="190">
        <f t="shared" si="35"/>
        <v>0</v>
      </c>
      <c r="AM32" s="190">
        <f t="shared" si="35"/>
        <v>0</v>
      </c>
      <c r="AN32" s="247"/>
      <c r="AO32" s="257"/>
      <c r="AP32"/>
    </row>
    <row r="33" ht="21.95" customHeight="1" spans="1:42">
      <c r="A33" s="191" t="s">
        <v>262</v>
      </c>
      <c r="B33" s="191"/>
      <c r="C33" s="191"/>
      <c r="D33" s="191"/>
      <c r="E33" s="183"/>
      <c r="F33" s="183"/>
      <c r="G33" s="192">
        <v>6</v>
      </c>
      <c r="H33" s="192"/>
      <c r="I33" s="192"/>
      <c r="J33" s="192"/>
      <c r="K33" s="192"/>
      <c r="L33" s="192">
        <v>6</v>
      </c>
      <c r="M33" s="192">
        <v>12</v>
      </c>
      <c r="N33" s="187"/>
      <c r="O33" s="187"/>
      <c r="P33" s="192">
        <f>SUM(LARGE(E35:O35,{1,2,3,4,5,6,7}))</f>
        <v>87</v>
      </c>
      <c r="Q33" s="192">
        <v>12</v>
      </c>
      <c r="R33" s="192"/>
      <c r="S33" s="209"/>
      <c r="T33" s="224">
        <v>12</v>
      </c>
      <c r="U33" s="227"/>
      <c r="V33" s="192"/>
      <c r="W33" s="192"/>
      <c r="X33" s="192"/>
      <c r="Y33" s="192"/>
      <c r="Z33" s="192"/>
      <c r="AA33" s="192"/>
      <c r="AB33" s="192"/>
      <c r="AC33" s="192">
        <v>32</v>
      </c>
      <c r="AD33" s="192"/>
      <c r="AE33" s="183"/>
      <c r="AF33" s="192"/>
      <c r="AG33" s="183"/>
      <c r="AH33" s="192">
        <v>54</v>
      </c>
      <c r="AI33" s="192"/>
      <c r="AJ33" s="192"/>
      <c r="AK33" s="192"/>
      <c r="AL33" s="192"/>
      <c r="AM33" s="192"/>
      <c r="AN33" s="212">
        <f>SUM(U35:AM35)</f>
        <v>150</v>
      </c>
      <c r="AO33" s="255">
        <f>SUM(AN33,Q35:T35,P33,B33:D35)</f>
        <v>418</v>
      </c>
      <c r="AP33"/>
    </row>
    <row r="34" ht="21.95" customHeight="1" spans="1:42">
      <c r="A34" s="184"/>
      <c r="B34" s="185"/>
      <c r="C34" s="185"/>
      <c r="D34" s="185"/>
      <c r="E34" s="186"/>
      <c r="F34" s="186"/>
      <c r="G34" s="192">
        <v>7</v>
      </c>
      <c r="H34" s="192"/>
      <c r="I34" s="202"/>
      <c r="J34" s="192"/>
      <c r="K34" s="192"/>
      <c r="L34" s="187">
        <v>24</v>
      </c>
      <c r="M34" s="192">
        <v>32</v>
      </c>
      <c r="N34" s="186"/>
      <c r="O34" s="186"/>
      <c r="P34" s="199"/>
      <c r="Q34" s="187">
        <v>147</v>
      </c>
      <c r="R34" s="186"/>
      <c r="S34" s="209"/>
      <c r="T34" s="212">
        <v>10</v>
      </c>
      <c r="U34" s="225"/>
      <c r="V34" s="186"/>
      <c r="W34" s="186"/>
      <c r="X34" s="186"/>
      <c r="Y34" s="186"/>
      <c r="Z34" s="186"/>
      <c r="AA34" s="186"/>
      <c r="AB34" s="186"/>
      <c r="AC34" s="186">
        <v>32</v>
      </c>
      <c r="AD34" s="186"/>
      <c r="AE34" s="187"/>
      <c r="AF34" s="186"/>
      <c r="AG34" s="187"/>
      <c r="AH34" s="186">
        <v>32</v>
      </c>
      <c r="AI34" s="186"/>
      <c r="AJ34" s="186"/>
      <c r="AK34" s="186"/>
      <c r="AL34" s="186"/>
      <c r="AM34" s="186"/>
      <c r="AN34" s="251"/>
      <c r="AO34" s="256"/>
      <c r="AP34"/>
    </row>
    <row r="35" ht="21.95" customHeight="1" spans="1:42">
      <c r="A35" s="188"/>
      <c r="B35" s="189"/>
      <c r="C35" s="189"/>
      <c r="D35" s="189"/>
      <c r="E35" s="190">
        <f t="shared" ref="E35:G35" si="36">SUM(E33:E34)</f>
        <v>0</v>
      </c>
      <c r="F35" s="190">
        <f t="shared" si="36"/>
        <v>0</v>
      </c>
      <c r="G35" s="190">
        <f t="shared" si="36"/>
        <v>13</v>
      </c>
      <c r="H35" s="190">
        <f t="shared" ref="H35:O35" si="37">SUM(H33:H34)</f>
        <v>0</v>
      </c>
      <c r="I35" s="190">
        <f t="shared" si="37"/>
        <v>0</v>
      </c>
      <c r="J35" s="190">
        <f t="shared" si="37"/>
        <v>0</v>
      </c>
      <c r="K35" s="190">
        <f t="shared" si="37"/>
        <v>0</v>
      </c>
      <c r="L35" s="190">
        <f t="shared" si="37"/>
        <v>30</v>
      </c>
      <c r="M35" s="190">
        <f t="shared" si="37"/>
        <v>44</v>
      </c>
      <c r="N35" s="190">
        <f t="shared" si="37"/>
        <v>0</v>
      </c>
      <c r="O35" s="190">
        <f t="shared" si="37"/>
        <v>0</v>
      </c>
      <c r="P35" s="183"/>
      <c r="Q35" s="190">
        <f t="shared" ref="Q35:S35" si="38">SUM(Q33:Q34)</f>
        <v>159</v>
      </c>
      <c r="R35" s="190">
        <f t="shared" si="38"/>
        <v>0</v>
      </c>
      <c r="S35" s="214">
        <f t="shared" si="38"/>
        <v>0</v>
      </c>
      <c r="T35" s="215">
        <f t="shared" ref="T35:AM35" si="39">SUM(T33:T34)</f>
        <v>22</v>
      </c>
      <c r="U35" s="216">
        <f t="shared" si="39"/>
        <v>0</v>
      </c>
      <c r="V35" s="190">
        <f t="shared" si="39"/>
        <v>0</v>
      </c>
      <c r="W35" s="190">
        <f t="shared" si="39"/>
        <v>0</v>
      </c>
      <c r="X35" s="190">
        <f t="shared" si="39"/>
        <v>0</v>
      </c>
      <c r="Y35" s="190">
        <f t="shared" si="39"/>
        <v>0</v>
      </c>
      <c r="Z35" s="190">
        <f t="shared" si="39"/>
        <v>0</v>
      </c>
      <c r="AA35" s="190">
        <f t="shared" si="39"/>
        <v>0</v>
      </c>
      <c r="AB35" s="190">
        <f t="shared" si="39"/>
        <v>0</v>
      </c>
      <c r="AC35" s="190">
        <f t="shared" si="39"/>
        <v>64</v>
      </c>
      <c r="AD35" s="190">
        <f t="shared" si="39"/>
        <v>0</v>
      </c>
      <c r="AE35" s="190">
        <f t="shared" si="39"/>
        <v>0</v>
      </c>
      <c r="AF35" s="190">
        <f t="shared" si="39"/>
        <v>0</v>
      </c>
      <c r="AG35" s="190">
        <f t="shared" si="39"/>
        <v>0</v>
      </c>
      <c r="AH35" s="190">
        <f t="shared" si="39"/>
        <v>86</v>
      </c>
      <c r="AI35" s="190">
        <f t="shared" si="39"/>
        <v>0</v>
      </c>
      <c r="AJ35" s="190">
        <f t="shared" si="39"/>
        <v>0</v>
      </c>
      <c r="AK35" s="190">
        <f t="shared" si="39"/>
        <v>0</v>
      </c>
      <c r="AL35" s="190">
        <f t="shared" si="39"/>
        <v>0</v>
      </c>
      <c r="AM35" s="190">
        <f t="shared" si="39"/>
        <v>0</v>
      </c>
      <c r="AN35" s="247"/>
      <c r="AO35" s="257"/>
      <c r="AP35"/>
    </row>
    <row r="36" ht="21.95" customHeight="1" spans="1:42">
      <c r="A36" s="191" t="s">
        <v>263</v>
      </c>
      <c r="B36" s="191"/>
      <c r="C36" s="191"/>
      <c r="D36" s="191"/>
      <c r="E36" s="183"/>
      <c r="F36" s="183"/>
      <c r="G36" s="187"/>
      <c r="H36" s="187"/>
      <c r="I36" s="187"/>
      <c r="J36" s="187"/>
      <c r="K36" s="187"/>
      <c r="L36" s="187"/>
      <c r="M36" s="187"/>
      <c r="N36" s="187"/>
      <c r="O36" s="187"/>
      <c r="P36" s="192">
        <f>SUM(LARGE(E38:O38,{1,2,3,4,5,6,7}))</f>
        <v>0</v>
      </c>
      <c r="Q36" s="187">
        <v>12</v>
      </c>
      <c r="R36" s="187"/>
      <c r="S36" s="209"/>
      <c r="T36" s="212">
        <v>12</v>
      </c>
      <c r="U36" s="217"/>
      <c r="V36" s="187"/>
      <c r="W36" s="187"/>
      <c r="X36" s="187"/>
      <c r="Y36" s="187"/>
      <c r="Z36" s="187"/>
      <c r="AA36" s="187"/>
      <c r="AB36" s="187"/>
      <c r="AC36" s="187"/>
      <c r="AD36" s="187"/>
      <c r="AE36" s="192"/>
      <c r="AF36" s="183"/>
      <c r="AG36" s="183"/>
      <c r="AH36" s="187"/>
      <c r="AI36" s="187"/>
      <c r="AJ36" s="245"/>
      <c r="AK36" s="245"/>
      <c r="AL36" s="245"/>
      <c r="AM36" s="245"/>
      <c r="AN36" s="212">
        <f>SUM(U38:AM38)</f>
        <v>0</v>
      </c>
      <c r="AO36" s="255">
        <f>SUM(AN36,Q38:T38,P36,B36:D38)</f>
        <v>171</v>
      </c>
      <c r="AP36"/>
    </row>
    <row r="37" ht="21.95" customHeight="1" spans="1:42">
      <c r="A37" s="184"/>
      <c r="B37" s="185"/>
      <c r="C37" s="185"/>
      <c r="D37" s="185"/>
      <c r="E37" s="186"/>
      <c r="F37" s="186"/>
      <c r="G37" s="187"/>
      <c r="H37" s="187"/>
      <c r="I37" s="186"/>
      <c r="J37" s="187"/>
      <c r="K37" s="187"/>
      <c r="L37" s="187"/>
      <c r="M37" s="187"/>
      <c r="N37" s="186"/>
      <c r="O37" s="186"/>
      <c r="P37" s="199"/>
      <c r="Q37" s="187">
        <v>137</v>
      </c>
      <c r="R37" s="186"/>
      <c r="S37" s="209"/>
      <c r="T37" s="212">
        <v>10</v>
      </c>
      <c r="U37" s="217"/>
      <c r="V37" s="187"/>
      <c r="W37" s="187"/>
      <c r="X37" s="187"/>
      <c r="Y37" s="187"/>
      <c r="Z37" s="187"/>
      <c r="AA37" s="187"/>
      <c r="AB37" s="187"/>
      <c r="AC37" s="187"/>
      <c r="AD37" s="187"/>
      <c r="AE37" s="186"/>
      <c r="AF37" s="187"/>
      <c r="AG37" s="187"/>
      <c r="AH37" s="187"/>
      <c r="AI37" s="187"/>
      <c r="AJ37" s="245"/>
      <c r="AK37" s="245"/>
      <c r="AL37" s="245"/>
      <c r="AM37" s="245"/>
      <c r="AN37" s="247"/>
      <c r="AO37" s="256"/>
      <c r="AP37"/>
    </row>
    <row r="38" ht="21.95" customHeight="1" spans="1:42">
      <c r="A38" s="188"/>
      <c r="B38" s="189"/>
      <c r="C38" s="189"/>
      <c r="D38" s="189"/>
      <c r="E38" s="190">
        <f t="shared" ref="E38:G38" si="40">SUM(E36:E37)</f>
        <v>0</v>
      </c>
      <c r="F38" s="190">
        <f t="shared" si="40"/>
        <v>0</v>
      </c>
      <c r="G38" s="190">
        <f t="shared" si="40"/>
        <v>0</v>
      </c>
      <c r="H38" s="190">
        <f t="shared" ref="H38:O38" si="41">SUM(H36:H37)</f>
        <v>0</v>
      </c>
      <c r="I38" s="190">
        <f t="shared" si="41"/>
        <v>0</v>
      </c>
      <c r="J38" s="190">
        <f t="shared" si="41"/>
        <v>0</v>
      </c>
      <c r="K38" s="190">
        <f t="shared" si="41"/>
        <v>0</v>
      </c>
      <c r="L38" s="190">
        <f t="shared" si="41"/>
        <v>0</v>
      </c>
      <c r="M38" s="190">
        <f t="shared" si="41"/>
        <v>0</v>
      </c>
      <c r="N38" s="190">
        <f t="shared" si="41"/>
        <v>0</v>
      </c>
      <c r="O38" s="190">
        <f t="shared" si="41"/>
        <v>0</v>
      </c>
      <c r="P38" s="183"/>
      <c r="Q38" s="190">
        <f t="shared" ref="Q38:S38" si="42">SUM(Q36:Q37)</f>
        <v>149</v>
      </c>
      <c r="R38" s="190">
        <f t="shared" si="42"/>
        <v>0</v>
      </c>
      <c r="S38" s="214">
        <f t="shared" si="42"/>
        <v>0</v>
      </c>
      <c r="T38" s="215">
        <f t="shared" ref="T38:AM38" si="43">SUM(T36:T37)</f>
        <v>22</v>
      </c>
      <c r="U38" s="216">
        <f t="shared" si="43"/>
        <v>0</v>
      </c>
      <c r="V38" s="190">
        <f t="shared" si="43"/>
        <v>0</v>
      </c>
      <c r="W38" s="190">
        <f t="shared" si="43"/>
        <v>0</v>
      </c>
      <c r="X38" s="190">
        <f t="shared" si="43"/>
        <v>0</v>
      </c>
      <c r="Y38" s="190">
        <f t="shared" si="43"/>
        <v>0</v>
      </c>
      <c r="Z38" s="190">
        <f t="shared" si="43"/>
        <v>0</v>
      </c>
      <c r="AA38" s="190">
        <f t="shared" si="43"/>
        <v>0</v>
      </c>
      <c r="AB38" s="190">
        <f t="shared" si="43"/>
        <v>0</v>
      </c>
      <c r="AC38" s="190">
        <f t="shared" si="43"/>
        <v>0</v>
      </c>
      <c r="AD38" s="190">
        <f t="shared" si="43"/>
        <v>0</v>
      </c>
      <c r="AE38" s="190">
        <f t="shared" si="43"/>
        <v>0</v>
      </c>
      <c r="AF38" s="190">
        <f t="shared" si="43"/>
        <v>0</v>
      </c>
      <c r="AG38" s="190">
        <f t="shared" si="43"/>
        <v>0</v>
      </c>
      <c r="AH38" s="190">
        <f t="shared" si="43"/>
        <v>0</v>
      </c>
      <c r="AI38" s="190">
        <f t="shared" si="43"/>
        <v>0</v>
      </c>
      <c r="AJ38" s="190">
        <f t="shared" si="43"/>
        <v>0</v>
      </c>
      <c r="AK38" s="190">
        <f t="shared" si="43"/>
        <v>0</v>
      </c>
      <c r="AL38" s="190">
        <f t="shared" si="43"/>
        <v>0</v>
      </c>
      <c r="AM38" s="190">
        <f t="shared" si="43"/>
        <v>0</v>
      </c>
      <c r="AN38" s="247"/>
      <c r="AO38" s="257"/>
      <c r="AP38"/>
    </row>
    <row r="39" ht="20.45" customHeight="1" spans="1:42">
      <c r="A39" s="191" t="s">
        <v>264</v>
      </c>
      <c r="B39" s="191"/>
      <c r="C39" s="191"/>
      <c r="D39" s="191"/>
      <c r="E39" s="183"/>
      <c r="F39" s="183"/>
      <c r="G39" s="193"/>
      <c r="H39" s="193"/>
      <c r="I39" s="187"/>
      <c r="J39" s="193"/>
      <c r="K39" s="193"/>
      <c r="L39" s="193"/>
      <c r="M39" s="187"/>
      <c r="N39" s="187"/>
      <c r="O39" s="187"/>
      <c r="P39" s="192">
        <f>SUM(LARGE(E41:O41,{1,2,3,4,5,6,7}))</f>
        <v>0</v>
      </c>
      <c r="Q39" s="187"/>
      <c r="R39" s="187"/>
      <c r="S39" s="209"/>
      <c r="T39" s="228"/>
      <c r="U39" s="229"/>
      <c r="V39" s="193"/>
      <c r="W39" s="193"/>
      <c r="X39" s="193"/>
      <c r="Y39" s="193"/>
      <c r="Z39" s="193"/>
      <c r="AA39" s="193"/>
      <c r="AB39" s="193"/>
      <c r="AC39" s="193"/>
      <c r="AD39" s="193"/>
      <c r="AE39" s="187"/>
      <c r="AF39" s="187"/>
      <c r="AG39" s="187"/>
      <c r="AH39" s="193"/>
      <c r="AI39" s="193"/>
      <c r="AJ39" s="193"/>
      <c r="AK39" s="193"/>
      <c r="AL39" s="193"/>
      <c r="AM39" s="193"/>
      <c r="AN39" s="212">
        <f>SUM(U41:AM41)</f>
        <v>0</v>
      </c>
      <c r="AO39" s="255">
        <f>SUM(AN39,Q41:T41,P39,B39:D41)</f>
        <v>0</v>
      </c>
      <c r="AP39"/>
    </row>
    <row r="40" ht="19.5" customHeight="1" spans="1:42">
      <c r="A40" s="184"/>
      <c r="B40" s="185"/>
      <c r="C40" s="185"/>
      <c r="D40" s="185"/>
      <c r="E40" s="186"/>
      <c r="F40" s="186"/>
      <c r="G40" s="193"/>
      <c r="H40" s="193"/>
      <c r="I40" s="186"/>
      <c r="J40" s="193"/>
      <c r="K40" s="193"/>
      <c r="L40" s="193"/>
      <c r="M40" s="187"/>
      <c r="N40" s="187"/>
      <c r="O40" s="186"/>
      <c r="P40" s="199"/>
      <c r="Q40" s="187"/>
      <c r="R40" s="186"/>
      <c r="S40" s="209"/>
      <c r="T40" s="212"/>
      <c r="U40" s="229"/>
      <c r="V40" s="193"/>
      <c r="W40" s="193"/>
      <c r="X40" s="193"/>
      <c r="Y40" s="193"/>
      <c r="Z40" s="193"/>
      <c r="AA40" s="193"/>
      <c r="AB40" s="193"/>
      <c r="AC40" s="193"/>
      <c r="AD40" s="193"/>
      <c r="AE40" s="187"/>
      <c r="AF40" s="187"/>
      <c r="AG40" s="187"/>
      <c r="AH40" s="193"/>
      <c r="AI40" s="193"/>
      <c r="AJ40" s="193"/>
      <c r="AK40" s="193"/>
      <c r="AL40" s="193"/>
      <c r="AM40" s="193"/>
      <c r="AN40" s="247"/>
      <c r="AO40" s="256"/>
      <c r="AP40"/>
    </row>
    <row r="41" ht="16.5" customHeight="1" spans="1:42">
      <c r="A41" s="188"/>
      <c r="B41" s="189"/>
      <c r="C41" s="189"/>
      <c r="D41" s="189"/>
      <c r="E41" s="190">
        <f t="shared" ref="E41:G41" si="44">SUM(E39:E40)</f>
        <v>0</v>
      </c>
      <c r="F41" s="190">
        <f t="shared" si="44"/>
        <v>0</v>
      </c>
      <c r="G41" s="190">
        <f t="shared" si="44"/>
        <v>0</v>
      </c>
      <c r="H41" s="190">
        <f t="shared" ref="H41:O41" si="45">SUM(H39:H40)</f>
        <v>0</v>
      </c>
      <c r="I41" s="190">
        <f t="shared" si="45"/>
        <v>0</v>
      </c>
      <c r="J41" s="190">
        <f t="shared" si="45"/>
        <v>0</v>
      </c>
      <c r="K41" s="190">
        <f t="shared" si="45"/>
        <v>0</v>
      </c>
      <c r="L41" s="190">
        <f t="shared" si="45"/>
        <v>0</v>
      </c>
      <c r="M41" s="190">
        <f t="shared" si="45"/>
        <v>0</v>
      </c>
      <c r="N41" s="190">
        <f t="shared" si="45"/>
        <v>0</v>
      </c>
      <c r="O41" s="190">
        <f t="shared" si="45"/>
        <v>0</v>
      </c>
      <c r="P41" s="183"/>
      <c r="Q41" s="190">
        <f t="shared" ref="Q41:S41" si="46">SUM(Q39:Q40)</f>
        <v>0</v>
      </c>
      <c r="R41" s="190">
        <f t="shared" si="46"/>
        <v>0</v>
      </c>
      <c r="S41" s="214">
        <f t="shared" si="46"/>
        <v>0</v>
      </c>
      <c r="T41" s="215">
        <f t="shared" ref="T41:AM41" si="47">SUM(T39:T40)</f>
        <v>0</v>
      </c>
      <c r="U41" s="216">
        <f t="shared" si="47"/>
        <v>0</v>
      </c>
      <c r="V41" s="190">
        <f t="shared" si="47"/>
        <v>0</v>
      </c>
      <c r="W41" s="190">
        <f t="shared" si="47"/>
        <v>0</v>
      </c>
      <c r="X41" s="190">
        <f t="shared" si="47"/>
        <v>0</v>
      </c>
      <c r="Y41" s="190">
        <f t="shared" si="47"/>
        <v>0</v>
      </c>
      <c r="Z41" s="190">
        <f t="shared" si="47"/>
        <v>0</v>
      </c>
      <c r="AA41" s="190">
        <f t="shared" si="47"/>
        <v>0</v>
      </c>
      <c r="AB41" s="190">
        <f t="shared" si="47"/>
        <v>0</v>
      </c>
      <c r="AC41" s="190">
        <f t="shared" si="47"/>
        <v>0</v>
      </c>
      <c r="AD41" s="190">
        <f t="shared" si="47"/>
        <v>0</v>
      </c>
      <c r="AE41" s="190">
        <f t="shared" si="47"/>
        <v>0</v>
      </c>
      <c r="AF41" s="190">
        <f t="shared" si="47"/>
        <v>0</v>
      </c>
      <c r="AG41" s="190">
        <f t="shared" si="47"/>
        <v>0</v>
      </c>
      <c r="AH41" s="190">
        <f t="shared" si="47"/>
        <v>0</v>
      </c>
      <c r="AI41" s="190">
        <f t="shared" si="47"/>
        <v>0</v>
      </c>
      <c r="AJ41" s="190">
        <f t="shared" si="47"/>
        <v>0</v>
      </c>
      <c r="AK41" s="190">
        <f t="shared" si="47"/>
        <v>0</v>
      </c>
      <c r="AL41" s="190">
        <f t="shared" si="47"/>
        <v>0</v>
      </c>
      <c r="AM41" s="190">
        <f t="shared" si="47"/>
        <v>0</v>
      </c>
      <c r="AN41" s="247"/>
      <c r="AO41" s="257"/>
      <c r="AP41"/>
    </row>
    <row r="42" ht="20.45" customHeight="1" spans="1:42">
      <c r="A42" s="191" t="s">
        <v>265</v>
      </c>
      <c r="B42" s="191"/>
      <c r="C42" s="191"/>
      <c r="D42" s="191"/>
      <c r="E42" s="183"/>
      <c r="F42" s="183"/>
      <c r="G42" s="187"/>
      <c r="H42" s="187"/>
      <c r="I42" s="187"/>
      <c r="J42" s="183"/>
      <c r="K42" s="183"/>
      <c r="L42" s="183"/>
      <c r="M42" s="187"/>
      <c r="N42" s="183"/>
      <c r="O42" s="187"/>
      <c r="P42" s="192">
        <f>SUM(LARGE(E44:O44,{1,2,3,4,5,6,7}))</f>
        <v>0</v>
      </c>
      <c r="Q42" s="183"/>
      <c r="R42" s="183"/>
      <c r="S42" s="209"/>
      <c r="T42" s="212"/>
      <c r="U42" s="222"/>
      <c r="V42" s="183"/>
      <c r="W42" s="183"/>
      <c r="X42" s="183"/>
      <c r="Y42" s="183"/>
      <c r="Z42" s="183"/>
      <c r="AA42" s="183"/>
      <c r="AB42" s="183"/>
      <c r="AC42" s="183"/>
      <c r="AD42" s="183"/>
      <c r="AE42" s="187"/>
      <c r="AF42" s="187"/>
      <c r="AG42" s="187"/>
      <c r="AH42" s="183"/>
      <c r="AI42" s="248"/>
      <c r="AJ42" s="248"/>
      <c r="AK42" s="248"/>
      <c r="AL42" s="248"/>
      <c r="AM42" s="248"/>
      <c r="AN42" s="212">
        <f>SUM(U44:AM44)</f>
        <v>0</v>
      </c>
      <c r="AO42" s="255">
        <f>SUM(AN42,Q44:T44,P42,B42:D44)</f>
        <v>0</v>
      </c>
      <c r="AP42"/>
    </row>
    <row r="43" ht="20.45" customHeight="1" spans="1:42">
      <c r="A43" s="184"/>
      <c r="B43" s="185"/>
      <c r="C43" s="185"/>
      <c r="D43" s="185"/>
      <c r="E43" s="186"/>
      <c r="F43" s="186"/>
      <c r="G43" s="192"/>
      <c r="H43" s="192"/>
      <c r="I43" s="202"/>
      <c r="J43" s="199"/>
      <c r="K43" s="199"/>
      <c r="L43" s="199"/>
      <c r="M43" s="192"/>
      <c r="N43" s="203"/>
      <c r="O43" s="202"/>
      <c r="P43" s="199"/>
      <c r="Q43" s="192"/>
      <c r="R43" s="202"/>
      <c r="S43" s="209"/>
      <c r="T43" s="224"/>
      <c r="U43" s="230"/>
      <c r="V43" s="199"/>
      <c r="W43" s="199"/>
      <c r="X43" s="199"/>
      <c r="Y43" s="199"/>
      <c r="Z43" s="199"/>
      <c r="AA43" s="199"/>
      <c r="AB43" s="199"/>
      <c r="AC43" s="199"/>
      <c r="AD43" s="199"/>
      <c r="AE43" s="187"/>
      <c r="AF43" s="187"/>
      <c r="AG43" s="187"/>
      <c r="AH43" s="199"/>
      <c r="AI43" s="252"/>
      <c r="AJ43" s="252"/>
      <c r="AK43" s="252"/>
      <c r="AL43" s="252"/>
      <c r="AM43" s="252"/>
      <c r="AN43" s="247"/>
      <c r="AO43" s="256"/>
      <c r="AP43"/>
    </row>
    <row r="44" ht="20.45" customHeight="1" spans="1:42">
      <c r="A44" s="188"/>
      <c r="B44" s="189"/>
      <c r="C44" s="189"/>
      <c r="D44" s="189"/>
      <c r="E44" s="190">
        <f t="shared" ref="E44:G44" si="48">SUM(E42:E43)</f>
        <v>0</v>
      </c>
      <c r="F44" s="190">
        <f t="shared" si="48"/>
        <v>0</v>
      </c>
      <c r="G44" s="190">
        <f t="shared" si="48"/>
        <v>0</v>
      </c>
      <c r="H44" s="190">
        <f t="shared" ref="H44:O44" si="49">SUM(H42:H43)</f>
        <v>0</v>
      </c>
      <c r="I44" s="190">
        <f t="shared" si="49"/>
        <v>0</v>
      </c>
      <c r="J44" s="190">
        <f t="shared" si="49"/>
        <v>0</v>
      </c>
      <c r="K44" s="190">
        <f t="shared" si="49"/>
        <v>0</v>
      </c>
      <c r="L44" s="190">
        <f t="shared" si="49"/>
        <v>0</v>
      </c>
      <c r="M44" s="190">
        <f t="shared" si="49"/>
        <v>0</v>
      </c>
      <c r="N44" s="190">
        <f t="shared" si="49"/>
        <v>0</v>
      </c>
      <c r="O44" s="190">
        <f t="shared" si="49"/>
        <v>0</v>
      </c>
      <c r="P44" s="183"/>
      <c r="Q44" s="190">
        <f t="shared" ref="Q44:S44" si="50">SUM(Q42:Q43)</f>
        <v>0</v>
      </c>
      <c r="R44" s="190">
        <f t="shared" si="50"/>
        <v>0</v>
      </c>
      <c r="S44" s="214">
        <f t="shared" si="50"/>
        <v>0</v>
      </c>
      <c r="T44" s="215">
        <f t="shared" ref="T44:AM44" si="51">SUM(T42:T43)</f>
        <v>0</v>
      </c>
      <c r="U44" s="216">
        <f t="shared" si="51"/>
        <v>0</v>
      </c>
      <c r="V44" s="190">
        <f t="shared" si="51"/>
        <v>0</v>
      </c>
      <c r="W44" s="190">
        <f t="shared" si="51"/>
        <v>0</v>
      </c>
      <c r="X44" s="190">
        <f t="shared" si="51"/>
        <v>0</v>
      </c>
      <c r="Y44" s="190">
        <f t="shared" si="51"/>
        <v>0</v>
      </c>
      <c r="Z44" s="190">
        <f t="shared" si="51"/>
        <v>0</v>
      </c>
      <c r="AA44" s="190">
        <f t="shared" si="51"/>
        <v>0</v>
      </c>
      <c r="AB44" s="190">
        <f t="shared" si="51"/>
        <v>0</v>
      </c>
      <c r="AC44" s="190">
        <f t="shared" si="51"/>
        <v>0</v>
      </c>
      <c r="AD44" s="190">
        <f t="shared" si="51"/>
        <v>0</v>
      </c>
      <c r="AE44" s="190">
        <f t="shared" si="51"/>
        <v>0</v>
      </c>
      <c r="AF44" s="190">
        <f t="shared" si="51"/>
        <v>0</v>
      </c>
      <c r="AG44" s="190">
        <f t="shared" si="51"/>
        <v>0</v>
      </c>
      <c r="AH44" s="190">
        <f t="shared" si="51"/>
        <v>0</v>
      </c>
      <c r="AI44" s="190">
        <f t="shared" si="51"/>
        <v>0</v>
      </c>
      <c r="AJ44" s="190">
        <f t="shared" si="51"/>
        <v>0</v>
      </c>
      <c r="AK44" s="190">
        <f t="shared" si="51"/>
        <v>0</v>
      </c>
      <c r="AL44" s="190">
        <f t="shared" si="51"/>
        <v>0</v>
      </c>
      <c r="AM44" s="190">
        <f t="shared" si="51"/>
        <v>0</v>
      </c>
      <c r="AN44" s="247"/>
      <c r="AO44" s="257"/>
      <c r="AP44"/>
    </row>
    <row r="45" spans="1:41">
      <c r="A45" s="194" t="s">
        <v>135</v>
      </c>
      <c r="B45" s="191"/>
      <c r="C45" s="191"/>
      <c r="D45" s="191"/>
      <c r="E45" s="183"/>
      <c r="F45" s="183"/>
      <c r="G45" s="187"/>
      <c r="H45" s="187"/>
      <c r="I45" s="187"/>
      <c r="J45" s="183"/>
      <c r="K45" s="183"/>
      <c r="L45" s="183"/>
      <c r="M45" s="187"/>
      <c r="N45" s="183"/>
      <c r="O45" s="187"/>
      <c r="P45" s="192">
        <f>SUM(LARGE(E47:O47,{1,2,3,4,5,6,7}))</f>
        <v>0</v>
      </c>
      <c r="Q45" s="183">
        <v>12</v>
      </c>
      <c r="R45" s="183"/>
      <c r="S45" s="209"/>
      <c r="T45" s="212">
        <v>12</v>
      </c>
      <c r="U45" s="222"/>
      <c r="V45" s="183"/>
      <c r="W45" s="183"/>
      <c r="X45" s="183"/>
      <c r="Y45" s="183"/>
      <c r="Z45" s="183"/>
      <c r="AA45" s="183"/>
      <c r="AB45" s="183"/>
      <c r="AC45" s="183"/>
      <c r="AD45" s="183"/>
      <c r="AE45" s="187"/>
      <c r="AF45" s="187"/>
      <c r="AG45" s="187"/>
      <c r="AH45" s="183"/>
      <c r="AI45" s="248"/>
      <c r="AJ45" s="248"/>
      <c r="AK45" s="248"/>
      <c r="AL45" s="248"/>
      <c r="AM45" s="248"/>
      <c r="AN45" s="212">
        <f>SUM(U47:AM47)</f>
        <v>0</v>
      </c>
      <c r="AO45" s="255">
        <f>SUM(AN45,Q47:T47,P45,B45:D47)</f>
        <v>79</v>
      </c>
    </row>
    <row r="46" spans="1:41">
      <c r="A46" s="195"/>
      <c r="B46" s="185"/>
      <c r="C46" s="185"/>
      <c r="D46" s="185"/>
      <c r="E46" s="186"/>
      <c r="F46" s="186"/>
      <c r="G46" s="192"/>
      <c r="H46" s="192"/>
      <c r="I46" s="202"/>
      <c r="J46" s="199"/>
      <c r="K46" s="199"/>
      <c r="L46" s="199"/>
      <c r="M46" s="192"/>
      <c r="N46" s="203"/>
      <c r="O46" s="202"/>
      <c r="P46" s="199"/>
      <c r="Q46" s="192">
        <v>50</v>
      </c>
      <c r="R46" s="202"/>
      <c r="S46" s="209"/>
      <c r="T46" s="224">
        <v>5</v>
      </c>
      <c r="U46" s="230"/>
      <c r="V46" s="199"/>
      <c r="W46" s="199"/>
      <c r="X46" s="199"/>
      <c r="Y46" s="199"/>
      <c r="Z46" s="199"/>
      <c r="AA46" s="199"/>
      <c r="AB46" s="199"/>
      <c r="AC46" s="199"/>
      <c r="AD46" s="199"/>
      <c r="AE46" s="187"/>
      <c r="AF46" s="187"/>
      <c r="AG46" s="187"/>
      <c r="AH46" s="199"/>
      <c r="AI46" s="252"/>
      <c r="AJ46" s="252"/>
      <c r="AK46" s="252"/>
      <c r="AL46" s="252"/>
      <c r="AM46" s="252"/>
      <c r="AN46" s="247"/>
      <c r="AO46" s="256"/>
    </row>
    <row r="47" spans="1:41">
      <c r="A47" s="196"/>
      <c r="B47" s="189"/>
      <c r="C47" s="189"/>
      <c r="D47" s="189"/>
      <c r="E47" s="190">
        <f t="shared" ref="E47:G47" si="52">SUM(E45:E46)</f>
        <v>0</v>
      </c>
      <c r="F47" s="190">
        <f t="shared" si="52"/>
        <v>0</v>
      </c>
      <c r="G47" s="190">
        <f t="shared" si="52"/>
        <v>0</v>
      </c>
      <c r="H47" s="190">
        <f t="shared" ref="H47:O47" si="53">SUM(H45:H46)</f>
        <v>0</v>
      </c>
      <c r="I47" s="190">
        <f t="shared" si="53"/>
        <v>0</v>
      </c>
      <c r="J47" s="190">
        <f t="shared" si="53"/>
        <v>0</v>
      </c>
      <c r="K47" s="190">
        <f t="shared" si="53"/>
        <v>0</v>
      </c>
      <c r="L47" s="190">
        <f t="shared" si="53"/>
        <v>0</v>
      </c>
      <c r="M47" s="190">
        <f t="shared" si="53"/>
        <v>0</v>
      </c>
      <c r="N47" s="190">
        <f t="shared" si="53"/>
        <v>0</v>
      </c>
      <c r="O47" s="190">
        <f t="shared" si="53"/>
        <v>0</v>
      </c>
      <c r="P47" s="183"/>
      <c r="Q47" s="190">
        <f t="shared" ref="Q47:S47" si="54">SUM(Q45:Q46)</f>
        <v>62</v>
      </c>
      <c r="R47" s="190">
        <f t="shared" si="54"/>
        <v>0</v>
      </c>
      <c r="S47" s="214">
        <f t="shared" si="54"/>
        <v>0</v>
      </c>
      <c r="T47" s="215">
        <f t="shared" ref="T47:AM47" si="55">SUM(T45:T46)</f>
        <v>17</v>
      </c>
      <c r="U47" s="216">
        <f t="shared" si="55"/>
        <v>0</v>
      </c>
      <c r="V47" s="190">
        <f t="shared" si="55"/>
        <v>0</v>
      </c>
      <c r="W47" s="190">
        <f t="shared" si="55"/>
        <v>0</v>
      </c>
      <c r="X47" s="190">
        <f t="shared" si="55"/>
        <v>0</v>
      </c>
      <c r="Y47" s="190">
        <f t="shared" si="55"/>
        <v>0</v>
      </c>
      <c r="Z47" s="190">
        <f t="shared" si="55"/>
        <v>0</v>
      </c>
      <c r="AA47" s="190">
        <f t="shared" si="55"/>
        <v>0</v>
      </c>
      <c r="AB47" s="190">
        <f t="shared" si="55"/>
        <v>0</v>
      </c>
      <c r="AC47" s="190">
        <f t="shared" si="55"/>
        <v>0</v>
      </c>
      <c r="AD47" s="190">
        <f t="shared" si="55"/>
        <v>0</v>
      </c>
      <c r="AE47" s="190">
        <f t="shared" si="55"/>
        <v>0</v>
      </c>
      <c r="AF47" s="190">
        <f t="shared" si="55"/>
        <v>0</v>
      </c>
      <c r="AG47" s="190">
        <f t="shared" si="55"/>
        <v>0</v>
      </c>
      <c r="AH47" s="190">
        <f t="shared" si="55"/>
        <v>0</v>
      </c>
      <c r="AI47" s="190">
        <f t="shared" si="55"/>
        <v>0</v>
      </c>
      <c r="AJ47" s="190">
        <f t="shared" si="55"/>
        <v>0</v>
      </c>
      <c r="AK47" s="190">
        <f t="shared" si="55"/>
        <v>0</v>
      </c>
      <c r="AL47" s="190">
        <f t="shared" si="55"/>
        <v>0</v>
      </c>
      <c r="AM47" s="190">
        <f t="shared" si="55"/>
        <v>0</v>
      </c>
      <c r="AN47" s="247"/>
      <c r="AO47" s="257"/>
    </row>
    <row r="48" spans="1:41">
      <c r="A48" s="194" t="s">
        <v>266</v>
      </c>
      <c r="B48" s="191"/>
      <c r="C48" s="191"/>
      <c r="D48" s="191"/>
      <c r="E48" s="183"/>
      <c r="F48" s="183"/>
      <c r="G48" s="187"/>
      <c r="H48" s="187"/>
      <c r="I48" s="187"/>
      <c r="J48" s="183"/>
      <c r="K48" s="183"/>
      <c r="L48" s="183"/>
      <c r="M48" s="187"/>
      <c r="N48" s="183"/>
      <c r="O48" s="187"/>
      <c r="P48" s="192">
        <f>SUM(LARGE(E50:O50,{1,2,3,4,5,6,7}))</f>
        <v>0</v>
      </c>
      <c r="Q48" s="183"/>
      <c r="R48" s="183"/>
      <c r="S48" s="209">
        <v>0</v>
      </c>
      <c r="T48" s="212">
        <v>12</v>
      </c>
      <c r="U48" s="222"/>
      <c r="V48" s="183"/>
      <c r="W48" s="183"/>
      <c r="X48" s="183"/>
      <c r="Y48" s="183"/>
      <c r="Z48" s="183"/>
      <c r="AA48" s="183"/>
      <c r="AB48" s="183"/>
      <c r="AC48" s="183"/>
      <c r="AD48" s="183"/>
      <c r="AE48" s="187"/>
      <c r="AF48" s="187"/>
      <c r="AG48" s="187"/>
      <c r="AH48" s="183"/>
      <c r="AI48" s="248"/>
      <c r="AJ48" s="248"/>
      <c r="AK48" s="248"/>
      <c r="AL48" s="248"/>
      <c r="AM48" s="248"/>
      <c r="AN48" s="212">
        <f>SUM(U50:AM50)</f>
        <v>0</v>
      </c>
      <c r="AO48" s="255">
        <f>SUM(AN48,Q50:T50,P48,B48:D50)</f>
        <v>22</v>
      </c>
    </row>
    <row r="49" spans="1:41">
      <c r="A49" s="195"/>
      <c r="B49" s="185"/>
      <c r="C49" s="185"/>
      <c r="D49" s="185"/>
      <c r="E49" s="186"/>
      <c r="F49" s="186"/>
      <c r="G49" s="192"/>
      <c r="H49" s="192"/>
      <c r="I49" s="202"/>
      <c r="J49" s="199"/>
      <c r="K49" s="199"/>
      <c r="L49" s="199"/>
      <c r="M49" s="192"/>
      <c r="N49" s="203"/>
      <c r="O49" s="202"/>
      <c r="P49" s="199"/>
      <c r="Q49" s="192"/>
      <c r="R49" s="202"/>
      <c r="S49" s="209"/>
      <c r="T49" s="224">
        <v>10</v>
      </c>
      <c r="U49" s="230"/>
      <c r="V49" s="199"/>
      <c r="W49" s="199"/>
      <c r="X49" s="199"/>
      <c r="Y49" s="199"/>
      <c r="Z49" s="199"/>
      <c r="AA49" s="199"/>
      <c r="AB49" s="199"/>
      <c r="AC49" s="199"/>
      <c r="AD49" s="199"/>
      <c r="AE49" s="187"/>
      <c r="AF49" s="187"/>
      <c r="AG49" s="187"/>
      <c r="AH49" s="199"/>
      <c r="AI49" s="252"/>
      <c r="AJ49" s="252"/>
      <c r="AK49" s="252"/>
      <c r="AL49" s="252"/>
      <c r="AM49" s="252"/>
      <c r="AN49" s="247"/>
      <c r="AO49" s="256"/>
    </row>
    <row r="50" spans="1:41">
      <c r="A50" s="196"/>
      <c r="B50" s="189"/>
      <c r="C50" s="189"/>
      <c r="D50" s="189"/>
      <c r="E50" s="190">
        <f t="shared" ref="E50:O50" si="56">SUM(E48:E49)</f>
        <v>0</v>
      </c>
      <c r="F50" s="190">
        <f t="shared" si="56"/>
        <v>0</v>
      </c>
      <c r="G50" s="190">
        <f t="shared" si="56"/>
        <v>0</v>
      </c>
      <c r="H50" s="190">
        <f t="shared" si="56"/>
        <v>0</v>
      </c>
      <c r="I50" s="190">
        <f t="shared" si="56"/>
        <v>0</v>
      </c>
      <c r="J50" s="190">
        <f t="shared" si="56"/>
        <v>0</v>
      </c>
      <c r="K50" s="190">
        <f t="shared" si="56"/>
        <v>0</v>
      </c>
      <c r="L50" s="190">
        <f t="shared" si="56"/>
        <v>0</v>
      </c>
      <c r="M50" s="190">
        <f t="shared" si="56"/>
        <v>0</v>
      </c>
      <c r="N50" s="190">
        <f t="shared" si="56"/>
        <v>0</v>
      </c>
      <c r="O50" s="190">
        <f t="shared" si="56"/>
        <v>0</v>
      </c>
      <c r="P50" s="183"/>
      <c r="Q50" s="190">
        <f t="shared" ref="Q50:S50" si="57">SUM(Q48:Q49)</f>
        <v>0</v>
      </c>
      <c r="R50" s="190">
        <f t="shared" si="57"/>
        <v>0</v>
      </c>
      <c r="S50" s="214">
        <f t="shared" si="57"/>
        <v>0</v>
      </c>
      <c r="T50" s="215">
        <f t="shared" ref="T50:AM50" si="58">SUM(T48:T49)</f>
        <v>22</v>
      </c>
      <c r="U50" s="216">
        <f t="shared" si="58"/>
        <v>0</v>
      </c>
      <c r="V50" s="190">
        <f t="shared" si="58"/>
        <v>0</v>
      </c>
      <c r="W50" s="190">
        <f t="shared" si="58"/>
        <v>0</v>
      </c>
      <c r="X50" s="190">
        <f t="shared" si="58"/>
        <v>0</v>
      </c>
      <c r="Y50" s="190">
        <f t="shared" si="58"/>
        <v>0</v>
      </c>
      <c r="Z50" s="190">
        <f t="shared" si="58"/>
        <v>0</v>
      </c>
      <c r="AA50" s="190">
        <f t="shared" si="58"/>
        <v>0</v>
      </c>
      <c r="AB50" s="190">
        <f t="shared" si="58"/>
        <v>0</v>
      </c>
      <c r="AC50" s="190">
        <f t="shared" si="58"/>
        <v>0</v>
      </c>
      <c r="AD50" s="190">
        <f t="shared" si="58"/>
        <v>0</v>
      </c>
      <c r="AE50" s="190">
        <f t="shared" si="58"/>
        <v>0</v>
      </c>
      <c r="AF50" s="190">
        <f t="shared" si="58"/>
        <v>0</v>
      </c>
      <c r="AG50" s="190">
        <f t="shared" si="58"/>
        <v>0</v>
      </c>
      <c r="AH50" s="190">
        <f t="shared" si="58"/>
        <v>0</v>
      </c>
      <c r="AI50" s="190">
        <f t="shared" si="58"/>
        <v>0</v>
      </c>
      <c r="AJ50" s="190">
        <f t="shared" si="58"/>
        <v>0</v>
      </c>
      <c r="AK50" s="190">
        <f t="shared" si="58"/>
        <v>0</v>
      </c>
      <c r="AL50" s="190">
        <f t="shared" si="58"/>
        <v>0</v>
      </c>
      <c r="AM50" s="190">
        <f t="shared" si="58"/>
        <v>0</v>
      </c>
      <c r="AN50" s="247"/>
      <c r="AO50" s="257"/>
    </row>
    <row r="51" spans="1:41">
      <c r="A51" s="194" t="s">
        <v>267</v>
      </c>
      <c r="B51" s="191"/>
      <c r="C51" s="191"/>
      <c r="D51" s="191"/>
      <c r="E51" s="183"/>
      <c r="F51" s="183"/>
      <c r="G51" s="187"/>
      <c r="H51" s="187"/>
      <c r="I51" s="187"/>
      <c r="J51" s="183"/>
      <c r="K51" s="183"/>
      <c r="L51" s="183"/>
      <c r="M51" s="187"/>
      <c r="N51" s="183"/>
      <c r="O51" s="187"/>
      <c r="P51" s="192">
        <f>SUM(LARGE(E53:O53,{1,2,3,4,5,6,7}))</f>
        <v>0</v>
      </c>
      <c r="Q51" s="183"/>
      <c r="R51" s="183"/>
      <c r="S51" s="231"/>
      <c r="T51" s="212">
        <v>12</v>
      </c>
      <c r="U51" s="222"/>
      <c r="V51" s="183"/>
      <c r="W51" s="183"/>
      <c r="X51" s="183"/>
      <c r="Y51" s="183"/>
      <c r="Z51" s="183"/>
      <c r="AA51" s="183"/>
      <c r="AB51" s="183"/>
      <c r="AC51" s="183"/>
      <c r="AD51" s="183"/>
      <c r="AE51" s="187"/>
      <c r="AF51" s="187"/>
      <c r="AG51" s="187"/>
      <c r="AH51" s="183"/>
      <c r="AI51" s="248"/>
      <c r="AJ51" s="248"/>
      <c r="AK51" s="248"/>
      <c r="AL51" s="248"/>
      <c r="AM51" s="248"/>
      <c r="AN51" s="212">
        <f>SUM(U53:AM53)</f>
        <v>0</v>
      </c>
      <c r="AO51" s="255">
        <f>SUM(AN51,Q53:T53,P51,B51:D53)</f>
        <v>17</v>
      </c>
    </row>
    <row r="52" spans="1:41">
      <c r="A52" s="195"/>
      <c r="B52" s="185"/>
      <c r="C52" s="185"/>
      <c r="D52" s="185"/>
      <c r="E52" s="186"/>
      <c r="F52" s="186"/>
      <c r="G52" s="192"/>
      <c r="H52" s="192"/>
      <c r="I52" s="202"/>
      <c r="J52" s="199"/>
      <c r="K52" s="199"/>
      <c r="L52" s="199"/>
      <c r="M52" s="192"/>
      <c r="N52" s="203"/>
      <c r="O52" s="202"/>
      <c r="P52" s="199"/>
      <c r="Q52" s="192"/>
      <c r="R52" s="202"/>
      <c r="S52" s="209"/>
      <c r="T52" s="224">
        <v>5</v>
      </c>
      <c r="U52" s="230"/>
      <c r="V52" s="199"/>
      <c r="W52" s="199"/>
      <c r="X52" s="199"/>
      <c r="Y52" s="199"/>
      <c r="Z52" s="199"/>
      <c r="AA52" s="199"/>
      <c r="AB52" s="199"/>
      <c r="AC52" s="199"/>
      <c r="AD52" s="199"/>
      <c r="AE52" s="187"/>
      <c r="AF52" s="187"/>
      <c r="AG52" s="187"/>
      <c r="AH52" s="199"/>
      <c r="AI52" s="252"/>
      <c r="AJ52" s="252"/>
      <c r="AK52" s="252"/>
      <c r="AL52" s="252"/>
      <c r="AM52" s="252"/>
      <c r="AN52" s="247"/>
      <c r="AO52" s="256"/>
    </row>
    <row r="53" spans="1:41">
      <c r="A53" s="196"/>
      <c r="B53" s="189"/>
      <c r="C53" s="189"/>
      <c r="D53" s="189"/>
      <c r="E53" s="190">
        <f t="shared" ref="E53:O53" si="59">SUM(E51:E52)</f>
        <v>0</v>
      </c>
      <c r="F53" s="190">
        <f t="shared" si="59"/>
        <v>0</v>
      </c>
      <c r="G53" s="190">
        <f t="shared" si="59"/>
        <v>0</v>
      </c>
      <c r="H53" s="190">
        <f t="shared" si="59"/>
        <v>0</v>
      </c>
      <c r="I53" s="190">
        <f t="shared" si="59"/>
        <v>0</v>
      </c>
      <c r="J53" s="190">
        <f t="shared" si="59"/>
        <v>0</v>
      </c>
      <c r="K53" s="190">
        <f t="shared" si="59"/>
        <v>0</v>
      </c>
      <c r="L53" s="190">
        <f t="shared" si="59"/>
        <v>0</v>
      </c>
      <c r="M53" s="190">
        <f t="shared" si="59"/>
        <v>0</v>
      </c>
      <c r="N53" s="190">
        <f t="shared" si="59"/>
        <v>0</v>
      </c>
      <c r="O53" s="190">
        <f t="shared" si="59"/>
        <v>0</v>
      </c>
      <c r="P53" s="183"/>
      <c r="Q53" s="190">
        <f t="shared" ref="Q53:S53" si="60">SUM(Q51:Q52)</f>
        <v>0</v>
      </c>
      <c r="R53" s="190">
        <f t="shared" si="60"/>
        <v>0</v>
      </c>
      <c r="S53" s="214">
        <f t="shared" si="60"/>
        <v>0</v>
      </c>
      <c r="T53" s="215">
        <f t="shared" ref="T53:AM53" si="61">SUM(T51:T52)</f>
        <v>17</v>
      </c>
      <c r="U53" s="216">
        <f t="shared" si="61"/>
        <v>0</v>
      </c>
      <c r="V53" s="190">
        <f t="shared" si="61"/>
        <v>0</v>
      </c>
      <c r="W53" s="190">
        <f t="shared" si="61"/>
        <v>0</v>
      </c>
      <c r="X53" s="190">
        <f t="shared" si="61"/>
        <v>0</v>
      </c>
      <c r="Y53" s="190">
        <f t="shared" si="61"/>
        <v>0</v>
      </c>
      <c r="Z53" s="190">
        <f t="shared" si="61"/>
        <v>0</v>
      </c>
      <c r="AA53" s="190">
        <f t="shared" si="61"/>
        <v>0</v>
      </c>
      <c r="AB53" s="190">
        <f t="shared" si="61"/>
        <v>0</v>
      </c>
      <c r="AC53" s="190">
        <f t="shared" si="61"/>
        <v>0</v>
      </c>
      <c r="AD53" s="190">
        <f t="shared" si="61"/>
        <v>0</v>
      </c>
      <c r="AE53" s="190">
        <f t="shared" si="61"/>
        <v>0</v>
      </c>
      <c r="AF53" s="190">
        <f t="shared" si="61"/>
        <v>0</v>
      </c>
      <c r="AG53" s="190">
        <f t="shared" si="61"/>
        <v>0</v>
      </c>
      <c r="AH53" s="190">
        <f t="shared" si="61"/>
        <v>0</v>
      </c>
      <c r="AI53" s="190">
        <f t="shared" si="61"/>
        <v>0</v>
      </c>
      <c r="AJ53" s="190">
        <f t="shared" si="61"/>
        <v>0</v>
      </c>
      <c r="AK53" s="190">
        <f t="shared" si="61"/>
        <v>0</v>
      </c>
      <c r="AL53" s="190">
        <f t="shared" si="61"/>
        <v>0</v>
      </c>
      <c r="AM53" s="190">
        <f t="shared" si="61"/>
        <v>0</v>
      </c>
      <c r="AN53" s="247"/>
      <c r="AO53" s="257"/>
    </row>
    <row r="54" spans="1:41">
      <c r="A54" s="194" t="s">
        <v>268</v>
      </c>
      <c r="B54" s="191"/>
      <c r="C54" s="191"/>
      <c r="D54" s="191"/>
      <c r="E54" s="183"/>
      <c r="F54" s="183"/>
      <c r="G54" s="187"/>
      <c r="H54" s="187"/>
      <c r="I54" s="187"/>
      <c r="J54" s="183"/>
      <c r="K54" s="183"/>
      <c r="L54" s="183"/>
      <c r="M54" s="187"/>
      <c r="N54" s="183"/>
      <c r="O54" s="187"/>
      <c r="P54" s="192">
        <f>SUM(LARGE(E56:O56,{1,2,3,4,5,6,7}))</f>
        <v>0</v>
      </c>
      <c r="Q54" s="183"/>
      <c r="R54" s="183"/>
      <c r="S54" s="209"/>
      <c r="T54" s="212">
        <v>12</v>
      </c>
      <c r="U54" s="222"/>
      <c r="V54" s="183"/>
      <c r="W54" s="183"/>
      <c r="X54" s="183"/>
      <c r="Y54" s="183"/>
      <c r="Z54" s="183"/>
      <c r="AA54" s="183"/>
      <c r="AB54" s="183"/>
      <c r="AC54" s="183"/>
      <c r="AD54" s="183"/>
      <c r="AE54" s="187"/>
      <c r="AF54" s="187"/>
      <c r="AG54" s="187"/>
      <c r="AH54" s="183"/>
      <c r="AI54" s="248"/>
      <c r="AJ54" s="248"/>
      <c r="AK54" s="248"/>
      <c r="AL54" s="248"/>
      <c r="AM54" s="248"/>
      <c r="AN54" s="212">
        <f>SUM(U56:AM56)</f>
        <v>0</v>
      </c>
      <c r="AO54" s="255">
        <f>SUM(AN54,Q56:T56,P54,B54:D56)</f>
        <v>17</v>
      </c>
    </row>
    <row r="55" spans="1:41">
      <c r="A55" s="195"/>
      <c r="B55" s="185"/>
      <c r="C55" s="185"/>
      <c r="D55" s="185"/>
      <c r="E55" s="186"/>
      <c r="F55" s="186"/>
      <c r="G55" s="192"/>
      <c r="H55" s="192"/>
      <c r="I55" s="202"/>
      <c r="J55" s="199"/>
      <c r="K55" s="199"/>
      <c r="L55" s="199"/>
      <c r="M55" s="192"/>
      <c r="N55" s="203"/>
      <c r="O55" s="202"/>
      <c r="P55" s="199"/>
      <c r="Q55" s="192"/>
      <c r="R55" s="202"/>
      <c r="S55" s="209"/>
      <c r="T55" s="224">
        <v>5</v>
      </c>
      <c r="U55" s="230"/>
      <c r="V55" s="199"/>
      <c r="W55" s="199"/>
      <c r="X55" s="199"/>
      <c r="Y55" s="199"/>
      <c r="Z55" s="199"/>
      <c r="AA55" s="199"/>
      <c r="AB55" s="199"/>
      <c r="AC55" s="199"/>
      <c r="AD55" s="199"/>
      <c r="AE55" s="187"/>
      <c r="AF55" s="187"/>
      <c r="AG55" s="187"/>
      <c r="AH55" s="199"/>
      <c r="AI55" s="252"/>
      <c r="AJ55" s="252"/>
      <c r="AK55" s="252"/>
      <c r="AL55" s="252"/>
      <c r="AM55" s="252"/>
      <c r="AN55" s="247"/>
      <c r="AO55" s="256"/>
    </row>
    <row r="56" spans="1:41">
      <c r="A56" s="196"/>
      <c r="B56" s="189"/>
      <c r="C56" s="189"/>
      <c r="D56" s="189"/>
      <c r="E56" s="190">
        <f t="shared" ref="E56:O56" si="62">SUM(E54:E55)</f>
        <v>0</v>
      </c>
      <c r="F56" s="190">
        <f t="shared" si="62"/>
        <v>0</v>
      </c>
      <c r="G56" s="190">
        <f t="shared" si="62"/>
        <v>0</v>
      </c>
      <c r="H56" s="190">
        <f t="shared" si="62"/>
        <v>0</v>
      </c>
      <c r="I56" s="190">
        <f t="shared" si="62"/>
        <v>0</v>
      </c>
      <c r="J56" s="190">
        <f t="shared" si="62"/>
        <v>0</v>
      </c>
      <c r="K56" s="190">
        <f t="shared" si="62"/>
        <v>0</v>
      </c>
      <c r="L56" s="190">
        <f t="shared" si="62"/>
        <v>0</v>
      </c>
      <c r="M56" s="190">
        <f t="shared" si="62"/>
        <v>0</v>
      </c>
      <c r="N56" s="190">
        <f t="shared" si="62"/>
        <v>0</v>
      </c>
      <c r="O56" s="190">
        <f t="shared" si="62"/>
        <v>0</v>
      </c>
      <c r="P56" s="183"/>
      <c r="Q56" s="190">
        <f t="shared" ref="Q56:S56" si="63">SUM(Q54:Q55)</f>
        <v>0</v>
      </c>
      <c r="R56" s="190">
        <f t="shared" si="63"/>
        <v>0</v>
      </c>
      <c r="S56" s="214">
        <f t="shared" si="63"/>
        <v>0</v>
      </c>
      <c r="T56" s="215">
        <f t="shared" ref="T56:AM56" si="64">SUM(T54:T55)</f>
        <v>17</v>
      </c>
      <c r="U56" s="216">
        <f t="shared" si="64"/>
        <v>0</v>
      </c>
      <c r="V56" s="190">
        <f t="shared" si="64"/>
        <v>0</v>
      </c>
      <c r="W56" s="190">
        <f t="shared" si="64"/>
        <v>0</v>
      </c>
      <c r="X56" s="190">
        <f t="shared" si="64"/>
        <v>0</v>
      </c>
      <c r="Y56" s="190">
        <f t="shared" si="64"/>
        <v>0</v>
      </c>
      <c r="Z56" s="190">
        <f t="shared" si="64"/>
        <v>0</v>
      </c>
      <c r="AA56" s="190">
        <f t="shared" si="64"/>
        <v>0</v>
      </c>
      <c r="AB56" s="190">
        <f t="shared" si="64"/>
        <v>0</v>
      </c>
      <c r="AC56" s="190">
        <f t="shared" si="64"/>
        <v>0</v>
      </c>
      <c r="AD56" s="190">
        <f t="shared" si="64"/>
        <v>0</v>
      </c>
      <c r="AE56" s="190">
        <f t="shared" si="64"/>
        <v>0</v>
      </c>
      <c r="AF56" s="190">
        <f t="shared" si="64"/>
        <v>0</v>
      </c>
      <c r="AG56" s="190">
        <f t="shared" si="64"/>
        <v>0</v>
      </c>
      <c r="AH56" s="190">
        <f t="shared" si="64"/>
        <v>0</v>
      </c>
      <c r="AI56" s="190">
        <f t="shared" si="64"/>
        <v>0</v>
      </c>
      <c r="AJ56" s="190">
        <f t="shared" si="64"/>
        <v>0</v>
      </c>
      <c r="AK56" s="190">
        <f t="shared" si="64"/>
        <v>0</v>
      </c>
      <c r="AL56" s="190">
        <f t="shared" si="64"/>
        <v>0</v>
      </c>
      <c r="AM56" s="190">
        <f t="shared" si="64"/>
        <v>0</v>
      </c>
      <c r="AN56" s="247"/>
      <c r="AO56" s="257"/>
    </row>
    <row r="57" spans="1:41">
      <c r="A57" s="194" t="s">
        <v>269</v>
      </c>
      <c r="B57" s="191"/>
      <c r="C57" s="191"/>
      <c r="D57" s="191"/>
      <c r="E57" s="183"/>
      <c r="F57" s="183"/>
      <c r="G57" s="187"/>
      <c r="H57" s="187"/>
      <c r="I57" s="187"/>
      <c r="J57" s="183"/>
      <c r="K57" s="183"/>
      <c r="L57" s="183"/>
      <c r="M57" s="187"/>
      <c r="N57" s="183"/>
      <c r="O57" s="187"/>
      <c r="P57" s="192">
        <f>SUM(LARGE(E59:O59,{1,2,3,4,5,6,7}))</f>
        <v>0</v>
      </c>
      <c r="Q57" s="183">
        <v>6</v>
      </c>
      <c r="R57" s="183"/>
      <c r="S57" s="209"/>
      <c r="T57" s="212">
        <v>12</v>
      </c>
      <c r="U57" s="222"/>
      <c r="V57" s="183"/>
      <c r="W57" s="183"/>
      <c r="X57" s="183"/>
      <c r="Y57" s="183"/>
      <c r="Z57" s="183"/>
      <c r="AA57" s="183"/>
      <c r="AB57" s="183"/>
      <c r="AC57" s="183"/>
      <c r="AD57" s="183"/>
      <c r="AE57" s="187"/>
      <c r="AF57" s="187"/>
      <c r="AG57" s="187"/>
      <c r="AH57" s="183"/>
      <c r="AI57" s="248"/>
      <c r="AJ57" s="248"/>
      <c r="AK57" s="248"/>
      <c r="AL57" s="248"/>
      <c r="AM57" s="248"/>
      <c r="AN57" s="212">
        <f>SUM(U59:AM59)</f>
        <v>0</v>
      </c>
      <c r="AO57" s="255">
        <f>SUM(AN57,Q59:T59,P57,B57:D59)</f>
        <v>45</v>
      </c>
    </row>
    <row r="58" spans="1:41">
      <c r="A58" s="195"/>
      <c r="B58" s="185"/>
      <c r="C58" s="185"/>
      <c r="D58" s="185"/>
      <c r="E58" s="186"/>
      <c r="F58" s="186"/>
      <c r="G58" s="192"/>
      <c r="H58" s="192"/>
      <c r="I58" s="202"/>
      <c r="J58" s="199"/>
      <c r="K58" s="199"/>
      <c r="L58" s="199"/>
      <c r="M58" s="192"/>
      <c r="N58" s="203"/>
      <c r="O58" s="202"/>
      <c r="P58" s="199"/>
      <c r="Q58" s="192">
        <v>22</v>
      </c>
      <c r="R58" s="202"/>
      <c r="S58" s="209"/>
      <c r="T58" s="224">
        <v>5</v>
      </c>
      <c r="U58" s="230"/>
      <c r="V58" s="199"/>
      <c r="W58" s="199"/>
      <c r="X58" s="199"/>
      <c r="Y58" s="199"/>
      <c r="Z58" s="199"/>
      <c r="AA58" s="199"/>
      <c r="AB58" s="199"/>
      <c r="AC58" s="199"/>
      <c r="AD58" s="199"/>
      <c r="AE58" s="187"/>
      <c r="AF58" s="187"/>
      <c r="AG58" s="187"/>
      <c r="AH58" s="199"/>
      <c r="AI58" s="252"/>
      <c r="AJ58" s="252"/>
      <c r="AK58" s="252"/>
      <c r="AL58" s="252"/>
      <c r="AM58" s="252"/>
      <c r="AN58" s="247"/>
      <c r="AO58" s="256"/>
    </row>
    <row r="59" spans="1:41">
      <c r="A59" s="196"/>
      <c r="B59" s="189"/>
      <c r="C59" s="189"/>
      <c r="D59" s="189"/>
      <c r="E59" s="190">
        <f t="shared" ref="E59:O59" si="65">SUM(E57:E58)</f>
        <v>0</v>
      </c>
      <c r="F59" s="190">
        <f t="shared" si="65"/>
        <v>0</v>
      </c>
      <c r="G59" s="190">
        <f t="shared" si="65"/>
        <v>0</v>
      </c>
      <c r="H59" s="190">
        <f t="shared" si="65"/>
        <v>0</v>
      </c>
      <c r="I59" s="190">
        <f t="shared" si="65"/>
        <v>0</v>
      </c>
      <c r="J59" s="190">
        <f t="shared" si="65"/>
        <v>0</v>
      </c>
      <c r="K59" s="190">
        <f t="shared" si="65"/>
        <v>0</v>
      </c>
      <c r="L59" s="190">
        <f t="shared" si="65"/>
        <v>0</v>
      </c>
      <c r="M59" s="190">
        <f t="shared" si="65"/>
        <v>0</v>
      </c>
      <c r="N59" s="190">
        <f t="shared" si="65"/>
        <v>0</v>
      </c>
      <c r="O59" s="190">
        <f t="shared" si="65"/>
        <v>0</v>
      </c>
      <c r="P59" s="183"/>
      <c r="Q59" s="190">
        <f t="shared" ref="Q59:S59" si="66">SUM(Q57:Q58)</f>
        <v>28</v>
      </c>
      <c r="R59" s="190">
        <f t="shared" si="66"/>
        <v>0</v>
      </c>
      <c r="S59" s="214">
        <f t="shared" si="66"/>
        <v>0</v>
      </c>
      <c r="T59" s="215">
        <f t="shared" ref="T59:AM59" si="67">SUM(T57:T58)</f>
        <v>17</v>
      </c>
      <c r="U59" s="216">
        <f t="shared" si="67"/>
        <v>0</v>
      </c>
      <c r="V59" s="190">
        <f t="shared" si="67"/>
        <v>0</v>
      </c>
      <c r="W59" s="190">
        <f t="shared" si="67"/>
        <v>0</v>
      </c>
      <c r="X59" s="190">
        <f t="shared" si="67"/>
        <v>0</v>
      </c>
      <c r="Y59" s="190">
        <f t="shared" si="67"/>
        <v>0</v>
      </c>
      <c r="Z59" s="190">
        <f t="shared" si="67"/>
        <v>0</v>
      </c>
      <c r="AA59" s="190">
        <f t="shared" si="67"/>
        <v>0</v>
      </c>
      <c r="AB59" s="190">
        <f t="shared" si="67"/>
        <v>0</v>
      </c>
      <c r="AC59" s="190">
        <f t="shared" si="67"/>
        <v>0</v>
      </c>
      <c r="AD59" s="190">
        <f t="shared" si="67"/>
        <v>0</v>
      </c>
      <c r="AE59" s="190">
        <f t="shared" si="67"/>
        <v>0</v>
      </c>
      <c r="AF59" s="190">
        <f t="shared" si="67"/>
        <v>0</v>
      </c>
      <c r="AG59" s="190">
        <f t="shared" si="67"/>
        <v>0</v>
      </c>
      <c r="AH59" s="190">
        <f t="shared" si="67"/>
        <v>0</v>
      </c>
      <c r="AI59" s="190">
        <f t="shared" si="67"/>
        <v>0</v>
      </c>
      <c r="AJ59" s="190">
        <f t="shared" si="67"/>
        <v>0</v>
      </c>
      <c r="AK59" s="190">
        <f t="shared" si="67"/>
        <v>0</v>
      </c>
      <c r="AL59" s="190">
        <f t="shared" si="67"/>
        <v>0</v>
      </c>
      <c r="AM59" s="190">
        <f t="shared" si="67"/>
        <v>0</v>
      </c>
      <c r="AN59" s="247"/>
      <c r="AO59" s="257"/>
    </row>
    <row r="60" spans="1:41">
      <c r="A60" s="194" t="s">
        <v>270</v>
      </c>
      <c r="B60" s="191"/>
      <c r="C60" s="191"/>
      <c r="D60" s="191"/>
      <c r="E60" s="183"/>
      <c r="F60" s="183"/>
      <c r="G60" s="187"/>
      <c r="H60" s="187"/>
      <c r="I60" s="187"/>
      <c r="J60" s="183"/>
      <c r="K60" s="183"/>
      <c r="L60" s="183"/>
      <c r="M60" s="187"/>
      <c r="N60" s="183"/>
      <c r="O60" s="187"/>
      <c r="P60" s="192">
        <f>SUM(LARGE(E62:O62,{1,2,3,4,5,6,7}))</f>
        <v>0</v>
      </c>
      <c r="Q60" s="183">
        <v>12</v>
      </c>
      <c r="R60" s="183"/>
      <c r="S60" s="209"/>
      <c r="T60" s="212">
        <v>12</v>
      </c>
      <c r="U60" s="222"/>
      <c r="V60" s="183"/>
      <c r="W60" s="183"/>
      <c r="X60" s="183"/>
      <c r="Y60" s="183"/>
      <c r="Z60" s="183"/>
      <c r="AA60" s="183"/>
      <c r="AB60" s="183"/>
      <c r="AC60" s="183"/>
      <c r="AD60" s="183"/>
      <c r="AE60" s="187"/>
      <c r="AF60" s="187"/>
      <c r="AG60" s="187"/>
      <c r="AH60" s="183"/>
      <c r="AI60" s="248"/>
      <c r="AJ60" s="248"/>
      <c r="AK60" s="248"/>
      <c r="AL60" s="248"/>
      <c r="AM60" s="248"/>
      <c r="AN60" s="212">
        <f>SUM(U62:AM62)</f>
        <v>0</v>
      </c>
      <c r="AO60" s="255">
        <f>SUM(AN60,Q62:T62,P60,B60:D62)</f>
        <v>49</v>
      </c>
    </row>
    <row r="61" spans="1:41">
      <c r="A61" s="195"/>
      <c r="B61" s="185"/>
      <c r="C61" s="185"/>
      <c r="D61" s="185"/>
      <c r="E61" s="186"/>
      <c r="F61" s="186"/>
      <c r="G61" s="192"/>
      <c r="H61" s="192"/>
      <c r="I61" s="202"/>
      <c r="J61" s="199"/>
      <c r="K61" s="199"/>
      <c r="L61" s="199"/>
      <c r="M61" s="192"/>
      <c r="N61" s="203"/>
      <c r="O61" s="202"/>
      <c r="P61" s="199"/>
      <c r="Q61" s="192">
        <v>20</v>
      </c>
      <c r="R61" s="202"/>
      <c r="S61" s="221"/>
      <c r="T61" s="224">
        <v>5</v>
      </c>
      <c r="U61" s="230"/>
      <c r="V61" s="199"/>
      <c r="W61" s="199"/>
      <c r="X61" s="199"/>
      <c r="Y61" s="199"/>
      <c r="Z61" s="199"/>
      <c r="AA61" s="199"/>
      <c r="AB61" s="199"/>
      <c r="AC61" s="199"/>
      <c r="AD61" s="199"/>
      <c r="AE61" s="187"/>
      <c r="AF61" s="187"/>
      <c r="AG61" s="187"/>
      <c r="AH61" s="199"/>
      <c r="AI61" s="252"/>
      <c r="AJ61" s="252"/>
      <c r="AK61" s="252"/>
      <c r="AL61" s="252"/>
      <c r="AM61" s="252"/>
      <c r="AN61" s="247"/>
      <c r="AO61" s="256"/>
    </row>
    <row r="62" spans="1:41">
      <c r="A62" s="196"/>
      <c r="B62" s="189"/>
      <c r="C62" s="189"/>
      <c r="D62" s="189"/>
      <c r="E62" s="190">
        <f t="shared" ref="E62:O62" si="68">SUM(E60:E61)</f>
        <v>0</v>
      </c>
      <c r="F62" s="190">
        <f t="shared" si="68"/>
        <v>0</v>
      </c>
      <c r="G62" s="190">
        <f t="shared" si="68"/>
        <v>0</v>
      </c>
      <c r="H62" s="190">
        <f t="shared" si="68"/>
        <v>0</v>
      </c>
      <c r="I62" s="190">
        <f t="shared" si="68"/>
        <v>0</v>
      </c>
      <c r="J62" s="190">
        <f t="shared" si="68"/>
        <v>0</v>
      </c>
      <c r="K62" s="190">
        <f t="shared" si="68"/>
        <v>0</v>
      </c>
      <c r="L62" s="190">
        <f t="shared" si="68"/>
        <v>0</v>
      </c>
      <c r="M62" s="190">
        <f t="shared" si="68"/>
        <v>0</v>
      </c>
      <c r="N62" s="190">
        <f t="shared" si="68"/>
        <v>0</v>
      </c>
      <c r="O62" s="190">
        <f t="shared" si="68"/>
        <v>0</v>
      </c>
      <c r="P62" s="183"/>
      <c r="Q62" s="190">
        <f t="shared" ref="Q62:S62" si="69">SUM(Q60:Q61)</f>
        <v>32</v>
      </c>
      <c r="R62" s="190">
        <f t="shared" si="69"/>
        <v>0</v>
      </c>
      <c r="S62" s="214">
        <f t="shared" si="69"/>
        <v>0</v>
      </c>
      <c r="T62" s="215">
        <f t="shared" ref="T62:AM62" si="70">SUM(T60:T61)</f>
        <v>17</v>
      </c>
      <c r="U62" s="216">
        <f t="shared" si="70"/>
        <v>0</v>
      </c>
      <c r="V62" s="190">
        <f t="shared" si="70"/>
        <v>0</v>
      </c>
      <c r="W62" s="190">
        <f t="shared" si="70"/>
        <v>0</v>
      </c>
      <c r="X62" s="190">
        <f t="shared" si="70"/>
        <v>0</v>
      </c>
      <c r="Y62" s="190">
        <f t="shared" si="70"/>
        <v>0</v>
      </c>
      <c r="Z62" s="190">
        <f t="shared" si="70"/>
        <v>0</v>
      </c>
      <c r="AA62" s="190">
        <f t="shared" si="70"/>
        <v>0</v>
      </c>
      <c r="AB62" s="190">
        <f t="shared" si="70"/>
        <v>0</v>
      </c>
      <c r="AC62" s="190">
        <f t="shared" si="70"/>
        <v>0</v>
      </c>
      <c r="AD62" s="190">
        <f t="shared" si="70"/>
        <v>0</v>
      </c>
      <c r="AE62" s="190">
        <f t="shared" si="70"/>
        <v>0</v>
      </c>
      <c r="AF62" s="190">
        <f t="shared" si="70"/>
        <v>0</v>
      </c>
      <c r="AG62" s="190">
        <f t="shared" si="70"/>
        <v>0</v>
      </c>
      <c r="AH62" s="190">
        <f t="shared" si="70"/>
        <v>0</v>
      </c>
      <c r="AI62" s="190">
        <f t="shared" si="70"/>
        <v>0</v>
      </c>
      <c r="AJ62" s="190">
        <f t="shared" si="70"/>
        <v>0</v>
      </c>
      <c r="AK62" s="190">
        <f t="shared" si="70"/>
        <v>0</v>
      </c>
      <c r="AL62" s="190">
        <f t="shared" si="70"/>
        <v>0</v>
      </c>
      <c r="AM62" s="190">
        <f t="shared" si="70"/>
        <v>0</v>
      </c>
      <c r="AN62" s="247"/>
      <c r="AO62" s="257"/>
    </row>
    <row r="63" spans="1:41">
      <c r="A63" s="194" t="s">
        <v>271</v>
      </c>
      <c r="B63" s="191"/>
      <c r="C63" s="191"/>
      <c r="D63" s="191"/>
      <c r="E63" s="183"/>
      <c r="F63" s="183"/>
      <c r="G63" s="187"/>
      <c r="H63" s="187"/>
      <c r="I63" s="187"/>
      <c r="J63" s="183"/>
      <c r="K63" s="183"/>
      <c r="L63" s="183"/>
      <c r="M63" s="187"/>
      <c r="N63" s="183"/>
      <c r="O63" s="187"/>
      <c r="P63" s="192">
        <f>SUM(LARGE(E65:O65,{1,2,3,4,5,6,7}))</f>
        <v>0</v>
      </c>
      <c r="Q63" s="183"/>
      <c r="R63" s="183"/>
      <c r="S63" s="209"/>
      <c r="T63" s="212">
        <v>12</v>
      </c>
      <c r="U63" s="222"/>
      <c r="V63" s="183"/>
      <c r="W63" s="183"/>
      <c r="X63" s="183"/>
      <c r="Y63" s="183"/>
      <c r="Z63" s="183"/>
      <c r="AA63" s="183"/>
      <c r="AB63" s="183"/>
      <c r="AC63" s="183"/>
      <c r="AD63" s="183"/>
      <c r="AE63" s="187"/>
      <c r="AF63" s="187"/>
      <c r="AG63" s="187"/>
      <c r="AH63" s="183"/>
      <c r="AI63" s="248"/>
      <c r="AJ63" s="248"/>
      <c r="AK63" s="248"/>
      <c r="AL63" s="248"/>
      <c r="AM63" s="248"/>
      <c r="AN63" s="212">
        <f>SUM(U65:AM65)</f>
        <v>0</v>
      </c>
      <c r="AO63" s="255">
        <f>SUM(AN63,Q65:T65,P63,B63:D65)</f>
        <v>17</v>
      </c>
    </row>
    <row r="64" spans="1:41">
      <c r="A64" s="195"/>
      <c r="B64" s="185"/>
      <c r="C64" s="185"/>
      <c r="D64" s="185"/>
      <c r="E64" s="186"/>
      <c r="F64" s="186"/>
      <c r="G64" s="192"/>
      <c r="H64" s="192"/>
      <c r="I64" s="202"/>
      <c r="J64" s="199"/>
      <c r="K64" s="199"/>
      <c r="L64" s="199"/>
      <c r="M64" s="192"/>
      <c r="N64" s="203"/>
      <c r="O64" s="202"/>
      <c r="P64" s="199"/>
      <c r="Q64" s="192"/>
      <c r="R64" s="202"/>
      <c r="S64" s="209"/>
      <c r="T64" s="224">
        <v>5</v>
      </c>
      <c r="U64" s="230"/>
      <c r="V64" s="199"/>
      <c r="W64" s="199"/>
      <c r="X64" s="199"/>
      <c r="Y64" s="199"/>
      <c r="Z64" s="199"/>
      <c r="AA64" s="199"/>
      <c r="AB64" s="199"/>
      <c r="AC64" s="199"/>
      <c r="AD64" s="199"/>
      <c r="AE64" s="187"/>
      <c r="AF64" s="187"/>
      <c r="AG64" s="187"/>
      <c r="AH64" s="199"/>
      <c r="AI64" s="252"/>
      <c r="AJ64" s="252"/>
      <c r="AK64" s="252"/>
      <c r="AL64" s="252"/>
      <c r="AM64" s="252"/>
      <c r="AN64" s="247"/>
      <c r="AO64" s="256"/>
    </row>
    <row r="65" spans="1:41">
      <c r="A65" s="196"/>
      <c r="B65" s="189"/>
      <c r="C65" s="189"/>
      <c r="D65" s="189"/>
      <c r="E65" s="190">
        <f t="shared" ref="E65:O65" si="71">SUM(E63:E64)</f>
        <v>0</v>
      </c>
      <c r="F65" s="190">
        <f t="shared" si="71"/>
        <v>0</v>
      </c>
      <c r="G65" s="190">
        <f t="shared" si="71"/>
        <v>0</v>
      </c>
      <c r="H65" s="190">
        <f t="shared" si="71"/>
        <v>0</v>
      </c>
      <c r="I65" s="190">
        <f t="shared" si="71"/>
        <v>0</v>
      </c>
      <c r="J65" s="190">
        <f t="shared" si="71"/>
        <v>0</v>
      </c>
      <c r="K65" s="190">
        <f t="shared" si="71"/>
        <v>0</v>
      </c>
      <c r="L65" s="190">
        <f t="shared" si="71"/>
        <v>0</v>
      </c>
      <c r="M65" s="190">
        <f t="shared" si="71"/>
        <v>0</v>
      </c>
      <c r="N65" s="190">
        <f t="shared" si="71"/>
        <v>0</v>
      </c>
      <c r="O65" s="190">
        <f t="shared" si="71"/>
        <v>0</v>
      </c>
      <c r="P65" s="183"/>
      <c r="Q65" s="190">
        <f t="shared" ref="Q65:S65" si="72">SUM(Q63:Q64)</f>
        <v>0</v>
      </c>
      <c r="R65" s="190">
        <f t="shared" si="72"/>
        <v>0</v>
      </c>
      <c r="S65" s="214">
        <f t="shared" si="72"/>
        <v>0</v>
      </c>
      <c r="T65" s="215">
        <f t="shared" ref="T65:AM65" si="73">SUM(T63:T64)</f>
        <v>17</v>
      </c>
      <c r="U65" s="216">
        <f t="shared" si="73"/>
        <v>0</v>
      </c>
      <c r="V65" s="190">
        <f t="shared" si="73"/>
        <v>0</v>
      </c>
      <c r="W65" s="190">
        <f t="shared" si="73"/>
        <v>0</v>
      </c>
      <c r="X65" s="190">
        <f t="shared" si="73"/>
        <v>0</v>
      </c>
      <c r="Y65" s="190">
        <f t="shared" si="73"/>
        <v>0</v>
      </c>
      <c r="Z65" s="190">
        <f t="shared" si="73"/>
        <v>0</v>
      </c>
      <c r="AA65" s="190">
        <f t="shared" si="73"/>
        <v>0</v>
      </c>
      <c r="AB65" s="190">
        <f t="shared" si="73"/>
        <v>0</v>
      </c>
      <c r="AC65" s="190">
        <f t="shared" si="73"/>
        <v>0</v>
      </c>
      <c r="AD65" s="190">
        <f t="shared" si="73"/>
        <v>0</v>
      </c>
      <c r="AE65" s="190">
        <f t="shared" si="73"/>
        <v>0</v>
      </c>
      <c r="AF65" s="190">
        <f t="shared" si="73"/>
        <v>0</v>
      </c>
      <c r="AG65" s="190">
        <f t="shared" si="73"/>
        <v>0</v>
      </c>
      <c r="AH65" s="190">
        <f t="shared" si="73"/>
        <v>0</v>
      </c>
      <c r="AI65" s="190">
        <f t="shared" si="73"/>
        <v>0</v>
      </c>
      <c r="AJ65" s="190">
        <f t="shared" si="73"/>
        <v>0</v>
      </c>
      <c r="AK65" s="190">
        <f t="shared" si="73"/>
        <v>0</v>
      </c>
      <c r="AL65" s="190">
        <f t="shared" si="73"/>
        <v>0</v>
      </c>
      <c r="AM65" s="190">
        <f t="shared" si="73"/>
        <v>0</v>
      </c>
      <c r="AN65" s="247"/>
      <c r="AO65" s="257"/>
    </row>
    <row r="66" spans="1:41">
      <c r="A66" s="194" t="s">
        <v>272</v>
      </c>
      <c r="B66" s="191"/>
      <c r="C66" s="191"/>
      <c r="D66" s="191"/>
      <c r="E66" s="183"/>
      <c r="F66" s="183"/>
      <c r="G66" s="187"/>
      <c r="H66" s="187"/>
      <c r="I66" s="187"/>
      <c r="J66" s="183"/>
      <c r="K66" s="183"/>
      <c r="L66" s="183"/>
      <c r="M66" s="187"/>
      <c r="N66" s="183"/>
      <c r="O66" s="187"/>
      <c r="P66" s="192">
        <f>SUM(LARGE(E68:O68,{1,2,3,4,5,6,7}))</f>
        <v>0</v>
      </c>
      <c r="Q66" s="183">
        <v>6</v>
      </c>
      <c r="R66" s="183"/>
      <c r="S66" s="209"/>
      <c r="T66" s="212">
        <v>12</v>
      </c>
      <c r="U66" s="222"/>
      <c r="V66" s="183"/>
      <c r="W66" s="183"/>
      <c r="X66" s="183"/>
      <c r="Y66" s="183"/>
      <c r="Z66" s="183"/>
      <c r="AA66" s="183"/>
      <c r="AB66" s="183"/>
      <c r="AC66" s="183"/>
      <c r="AD66" s="183"/>
      <c r="AE66" s="187"/>
      <c r="AF66" s="187"/>
      <c r="AG66" s="187"/>
      <c r="AH66" s="183"/>
      <c r="AI66" s="248"/>
      <c r="AJ66" s="248"/>
      <c r="AK66" s="248"/>
      <c r="AL66" s="248"/>
      <c r="AM66" s="248"/>
      <c r="AN66" s="212">
        <f>SUM(U68:AM68)</f>
        <v>0</v>
      </c>
      <c r="AO66" s="255">
        <f>SUM(AN66,Q68:T68,P66,B66:D68)</f>
        <v>23</v>
      </c>
    </row>
    <row r="67" spans="1:41">
      <c r="A67" s="195"/>
      <c r="B67" s="185"/>
      <c r="C67" s="185"/>
      <c r="D67" s="185"/>
      <c r="E67" s="186"/>
      <c r="F67" s="186"/>
      <c r="G67" s="192"/>
      <c r="H67" s="192"/>
      <c r="I67" s="202"/>
      <c r="J67" s="199"/>
      <c r="K67" s="199"/>
      <c r="L67" s="199"/>
      <c r="M67" s="192"/>
      <c r="N67" s="203"/>
      <c r="O67" s="202"/>
      <c r="P67" s="199"/>
      <c r="Q67" s="192">
        <v>0</v>
      </c>
      <c r="R67" s="202"/>
      <c r="S67" s="209"/>
      <c r="T67" s="224">
        <v>5</v>
      </c>
      <c r="U67" s="230"/>
      <c r="V67" s="199"/>
      <c r="W67" s="199"/>
      <c r="X67" s="199"/>
      <c r="Y67" s="199"/>
      <c r="Z67" s="199"/>
      <c r="AA67" s="199"/>
      <c r="AB67" s="199"/>
      <c r="AC67" s="199"/>
      <c r="AD67" s="199"/>
      <c r="AE67" s="187"/>
      <c r="AF67" s="187"/>
      <c r="AG67" s="187"/>
      <c r="AH67" s="199"/>
      <c r="AI67" s="252"/>
      <c r="AJ67" s="252"/>
      <c r="AK67" s="252"/>
      <c r="AL67" s="252"/>
      <c r="AM67" s="252"/>
      <c r="AN67" s="247"/>
      <c r="AO67" s="256"/>
    </row>
    <row r="68" spans="1:41">
      <c r="A68" s="196"/>
      <c r="B68" s="189"/>
      <c r="C68" s="189"/>
      <c r="D68" s="189"/>
      <c r="E68" s="190">
        <f t="shared" ref="E68:O68" si="74">SUM(E66:E67)</f>
        <v>0</v>
      </c>
      <c r="F68" s="190">
        <f t="shared" si="74"/>
        <v>0</v>
      </c>
      <c r="G68" s="190">
        <f t="shared" si="74"/>
        <v>0</v>
      </c>
      <c r="H68" s="190">
        <f t="shared" si="74"/>
        <v>0</v>
      </c>
      <c r="I68" s="190">
        <f t="shared" si="74"/>
        <v>0</v>
      </c>
      <c r="J68" s="190">
        <f t="shared" si="74"/>
        <v>0</v>
      </c>
      <c r="K68" s="190">
        <f t="shared" si="74"/>
        <v>0</v>
      </c>
      <c r="L68" s="190">
        <f t="shared" si="74"/>
        <v>0</v>
      </c>
      <c r="M68" s="190">
        <f t="shared" si="74"/>
        <v>0</v>
      </c>
      <c r="N68" s="190">
        <f t="shared" si="74"/>
        <v>0</v>
      </c>
      <c r="O68" s="190">
        <f t="shared" si="74"/>
        <v>0</v>
      </c>
      <c r="P68" s="183"/>
      <c r="Q68" s="190">
        <f t="shared" ref="Q68:S68" si="75">SUM(Q66:Q67)</f>
        <v>6</v>
      </c>
      <c r="R68" s="190">
        <f t="shared" si="75"/>
        <v>0</v>
      </c>
      <c r="S68" s="214">
        <f t="shared" si="75"/>
        <v>0</v>
      </c>
      <c r="T68" s="215">
        <f t="shared" ref="T68:AM68" si="76">SUM(T66:T67)</f>
        <v>17</v>
      </c>
      <c r="U68" s="216">
        <f t="shared" si="76"/>
        <v>0</v>
      </c>
      <c r="V68" s="190">
        <f t="shared" si="76"/>
        <v>0</v>
      </c>
      <c r="W68" s="190">
        <f t="shared" si="76"/>
        <v>0</v>
      </c>
      <c r="X68" s="190">
        <f t="shared" si="76"/>
        <v>0</v>
      </c>
      <c r="Y68" s="190">
        <f t="shared" si="76"/>
        <v>0</v>
      </c>
      <c r="Z68" s="190">
        <f t="shared" si="76"/>
        <v>0</v>
      </c>
      <c r="AA68" s="190">
        <f t="shared" si="76"/>
        <v>0</v>
      </c>
      <c r="AB68" s="190">
        <f t="shared" si="76"/>
        <v>0</v>
      </c>
      <c r="AC68" s="190">
        <f t="shared" si="76"/>
        <v>0</v>
      </c>
      <c r="AD68" s="190">
        <f t="shared" si="76"/>
        <v>0</v>
      </c>
      <c r="AE68" s="190">
        <f t="shared" si="76"/>
        <v>0</v>
      </c>
      <c r="AF68" s="190">
        <f t="shared" si="76"/>
        <v>0</v>
      </c>
      <c r="AG68" s="190">
        <f t="shared" si="76"/>
        <v>0</v>
      </c>
      <c r="AH68" s="190">
        <f t="shared" si="76"/>
        <v>0</v>
      </c>
      <c r="AI68" s="190">
        <f t="shared" si="76"/>
        <v>0</v>
      </c>
      <c r="AJ68" s="190">
        <f t="shared" si="76"/>
        <v>0</v>
      </c>
      <c r="AK68" s="190">
        <f t="shared" si="76"/>
        <v>0</v>
      </c>
      <c r="AL68" s="190">
        <f t="shared" si="76"/>
        <v>0</v>
      </c>
      <c r="AM68" s="190">
        <f t="shared" si="76"/>
        <v>0</v>
      </c>
      <c r="AN68" s="247"/>
      <c r="AO68" s="257"/>
    </row>
    <row r="69" spans="19:19">
      <c r="S69" s="209"/>
    </row>
    <row r="70" spans="19:19">
      <c r="S70" s="209"/>
    </row>
    <row r="71" spans="19:19">
      <c r="S71" s="214">
        <f>SUM(S69:S70)</f>
        <v>0</v>
      </c>
    </row>
    <row r="72" spans="19:19">
      <c r="S72" s="209"/>
    </row>
    <row r="73" spans="19:19">
      <c r="S73" s="209"/>
    </row>
    <row r="74" spans="19:19">
      <c r="S74" s="214">
        <f>SUM(S72:S73)</f>
        <v>0</v>
      </c>
    </row>
    <row r="75" spans="19:19">
      <c r="S75" s="209"/>
    </row>
    <row r="76" spans="19:19">
      <c r="S76" s="221"/>
    </row>
    <row r="77" spans="19:19">
      <c r="S77" s="214">
        <f>SUM(S75:S76)</f>
        <v>0</v>
      </c>
    </row>
    <row r="78" spans="19:19">
      <c r="S78" s="209"/>
    </row>
    <row r="79" spans="19:19">
      <c r="S79" s="209"/>
    </row>
    <row r="80" spans="19:19">
      <c r="S80" s="214">
        <f>SUM(S78:S79)</f>
        <v>0</v>
      </c>
    </row>
    <row r="81" spans="19:19">
      <c r="S81" s="209"/>
    </row>
    <row r="82" spans="19:19">
      <c r="S82" s="209"/>
    </row>
    <row r="83" spans="19:19">
      <c r="S83" s="214">
        <f>SUM(S81:S82)</f>
        <v>0</v>
      </c>
    </row>
    <row r="84" spans="19:19">
      <c r="S84" s="209"/>
    </row>
    <row r="85" spans="19:19">
      <c r="S85" s="221"/>
    </row>
    <row r="86" spans="19:19">
      <c r="S86" s="214">
        <f>SUM(S84:S85)</f>
        <v>0</v>
      </c>
    </row>
    <row r="87" spans="19:19">
      <c r="S87" s="209"/>
    </row>
    <row r="88" spans="19:19">
      <c r="S88" s="209"/>
    </row>
    <row r="89" spans="19:19">
      <c r="S89" s="214">
        <f>SUM(S87:S88)</f>
        <v>0</v>
      </c>
    </row>
    <row r="90" spans="19:19">
      <c r="S90" s="209"/>
    </row>
    <row r="91" spans="19:19">
      <c r="S91" s="209"/>
    </row>
    <row r="92" spans="19:19">
      <c r="S92" s="214">
        <f>SUM(S90:S91)</f>
        <v>0</v>
      </c>
    </row>
    <row r="93" spans="19:19">
      <c r="S93" s="209"/>
    </row>
    <row r="94" spans="19:19">
      <c r="S94" s="209"/>
    </row>
    <row r="95" spans="19:19">
      <c r="S95" s="214">
        <f>SUM(S93:S94)</f>
        <v>0</v>
      </c>
    </row>
    <row r="96" spans="19:19">
      <c r="S96" s="209"/>
    </row>
    <row r="97" spans="19:19">
      <c r="S97" s="209"/>
    </row>
    <row r="98" spans="19:19">
      <c r="S98" s="214">
        <f>SUM(S96:S97)</f>
        <v>0</v>
      </c>
    </row>
    <row r="99" spans="19:19">
      <c r="S99" s="209"/>
    </row>
    <row r="100" spans="19:19">
      <c r="S100" s="209"/>
    </row>
    <row r="101" spans="19:19">
      <c r="S101" s="214">
        <f>SUM(S99:S100)</f>
        <v>0</v>
      </c>
    </row>
    <row r="102" spans="19:19">
      <c r="S102" s="209"/>
    </row>
    <row r="103" spans="19:19">
      <c r="S103" s="209"/>
    </row>
    <row r="104" spans="19:19">
      <c r="S104" s="214">
        <f>SUM(S102:S103)</f>
        <v>0</v>
      </c>
    </row>
    <row r="105" spans="19:19">
      <c r="S105" s="209"/>
    </row>
    <row r="106" spans="19:19">
      <c r="S106" s="209"/>
    </row>
    <row r="107" spans="19:19">
      <c r="S107" s="214">
        <f>SUM(S105:S106)</f>
        <v>0</v>
      </c>
    </row>
    <row r="108" spans="19:19">
      <c r="S108" s="209"/>
    </row>
    <row r="109" spans="19:19">
      <c r="S109" s="209"/>
    </row>
    <row r="110" spans="19:19">
      <c r="S110" s="214">
        <f>SUM(S108:S109)</f>
        <v>0</v>
      </c>
    </row>
    <row r="111" spans="19:19">
      <c r="S111" s="209"/>
    </row>
    <row r="112" spans="19:19">
      <c r="S112" s="209"/>
    </row>
    <row r="113" spans="19:19">
      <c r="S113" s="214">
        <f>SUM(S111:S112)</f>
        <v>0</v>
      </c>
    </row>
    <row r="114" spans="19:19">
      <c r="S114" s="209"/>
    </row>
    <row r="115" spans="19:19">
      <c r="S115" s="209"/>
    </row>
    <row r="116" spans="19:19">
      <c r="S116" s="214">
        <f>SUM(S114:S115)</f>
        <v>0</v>
      </c>
    </row>
    <row r="117" spans="19:19">
      <c r="S117" s="209"/>
    </row>
    <row r="118" spans="19:19">
      <c r="S118" s="209"/>
    </row>
    <row r="119" spans="19:19">
      <c r="S119" s="214">
        <f>SUM(S117:S118)</f>
        <v>0</v>
      </c>
    </row>
    <row r="120" spans="19:19">
      <c r="S120" s="209"/>
    </row>
    <row r="121" spans="19:19">
      <c r="S121" s="209"/>
    </row>
    <row r="122" spans="19:19">
      <c r="S122" s="214">
        <f>SUM(S120:S121)</f>
        <v>0</v>
      </c>
    </row>
    <row r="123" spans="19:19">
      <c r="S123" s="209"/>
    </row>
    <row r="124" spans="19:19">
      <c r="S124" s="209"/>
    </row>
    <row r="125" spans="19:19">
      <c r="S125" s="214">
        <f>SUM(S123:S124)</f>
        <v>0</v>
      </c>
    </row>
    <row r="126" spans="19:19">
      <c r="S126" s="209"/>
    </row>
    <row r="127" spans="19:19">
      <c r="S127" s="209"/>
    </row>
    <row r="128" spans="19:19">
      <c r="S128" s="214">
        <f>SUM(S126:S127)</f>
        <v>0</v>
      </c>
    </row>
    <row r="129" spans="19:19">
      <c r="S129" s="209"/>
    </row>
    <row r="130" spans="19:19">
      <c r="S130" s="209"/>
    </row>
    <row r="131" spans="19:19">
      <c r="S131" s="214">
        <f>SUM(S129:S130)</f>
        <v>0</v>
      </c>
    </row>
    <row r="132" spans="19:19">
      <c r="S132" s="209"/>
    </row>
    <row r="133" spans="19:19">
      <c r="S133" s="209"/>
    </row>
    <row r="134" spans="19:19">
      <c r="S134" s="214">
        <f>SUM(S132:S133)</f>
        <v>0</v>
      </c>
    </row>
    <row r="135" spans="19:19">
      <c r="S135" s="209"/>
    </row>
    <row r="136" spans="19:19">
      <c r="S136" s="209"/>
    </row>
    <row r="137" spans="19:19">
      <c r="S137" s="214">
        <f>SUM(S135:S136)</f>
        <v>0</v>
      </c>
    </row>
    <row r="138" spans="19:19">
      <c r="S138" s="209"/>
    </row>
    <row r="139" spans="19:19">
      <c r="S139" s="209"/>
    </row>
    <row r="140" spans="19:19">
      <c r="S140" s="214">
        <f>SUM(S138:S139)</f>
        <v>0</v>
      </c>
    </row>
    <row r="141" spans="19:19">
      <c r="S141" s="209"/>
    </row>
    <row r="142" spans="19:19">
      <c r="S142" s="209"/>
    </row>
    <row r="143" spans="19:19">
      <c r="S143" s="214">
        <f>SUM(S141:S142)</f>
        <v>0</v>
      </c>
    </row>
    <row r="144" spans="19:19">
      <c r="S144" s="209"/>
    </row>
    <row r="145" spans="19:19">
      <c r="S145" s="209"/>
    </row>
    <row r="146" spans="19:19">
      <c r="S146" s="214">
        <f>SUM(S144:S145)</f>
        <v>0</v>
      </c>
    </row>
    <row r="147" spans="19:19">
      <c r="S147" s="209"/>
    </row>
    <row r="148" spans="19:19">
      <c r="S148" s="221"/>
    </row>
    <row r="149" spans="19:19">
      <c r="S149" s="214">
        <f>SUM(S147:S148)</f>
        <v>0</v>
      </c>
    </row>
    <row r="150" spans="19:19">
      <c r="S150" s="209"/>
    </row>
    <row r="151" spans="19:19">
      <c r="S151" s="221"/>
    </row>
    <row r="152" spans="19:19">
      <c r="S152" s="214">
        <f>SUM(S150:S151)</f>
        <v>0</v>
      </c>
    </row>
    <row r="153" spans="19:19">
      <c r="S153" s="209"/>
    </row>
    <row r="154" spans="19:19">
      <c r="S154" s="221"/>
    </row>
    <row r="155" spans="19:19">
      <c r="S155" s="214">
        <f>SUM(S153:S154)</f>
        <v>0</v>
      </c>
    </row>
    <row r="156" spans="19:19">
      <c r="S156" s="209"/>
    </row>
    <row r="157" spans="19:19">
      <c r="S157" s="221"/>
    </row>
    <row r="158" spans="19:19">
      <c r="S158" s="214">
        <f>SUM(S156:S157)</f>
        <v>0</v>
      </c>
    </row>
    <row r="159" spans="19:19">
      <c r="S159" s="209"/>
    </row>
    <row r="160" spans="19:19">
      <c r="S160" s="221"/>
    </row>
    <row r="161" spans="19:19">
      <c r="S161" s="214">
        <f>SUM(S159:S160)</f>
        <v>0</v>
      </c>
    </row>
    <row r="162" spans="19:19">
      <c r="S162" s="209"/>
    </row>
    <row r="163" spans="19:19">
      <c r="S163" s="221"/>
    </row>
    <row r="164" spans="19:19">
      <c r="S164" s="214">
        <f>SUM(S162:S163)</f>
        <v>0</v>
      </c>
    </row>
    <row r="165" spans="19:19">
      <c r="S165" s="209"/>
    </row>
    <row r="166" spans="19:19">
      <c r="S166" s="221"/>
    </row>
    <row r="167" spans="19:19">
      <c r="S167" s="214">
        <f>SUM(S165:S166)</f>
        <v>0</v>
      </c>
    </row>
    <row r="168" spans="19:19">
      <c r="S168" s="209"/>
    </row>
    <row r="169" spans="19:19">
      <c r="S169" s="221"/>
    </row>
    <row r="170" spans="19:19">
      <c r="S170" s="214">
        <f>SUM(S168:S169)</f>
        <v>0</v>
      </c>
    </row>
    <row r="171" spans="19:19">
      <c r="S171" s="209"/>
    </row>
    <row r="172" spans="19:19">
      <c r="S172" s="221"/>
    </row>
    <row r="173" spans="19:19">
      <c r="S173" s="214">
        <f>SUM(S171:S172)</f>
        <v>0</v>
      </c>
    </row>
    <row r="174" spans="19:19">
      <c r="S174" s="209"/>
    </row>
    <row r="175" spans="19:19">
      <c r="S175" s="221"/>
    </row>
    <row r="176" spans="19:19">
      <c r="S176" s="214">
        <f>SUM(S174:S175)</f>
        <v>0</v>
      </c>
    </row>
    <row r="177" spans="19:19">
      <c r="S177" s="209"/>
    </row>
    <row r="178" spans="19:19">
      <c r="S178" s="221"/>
    </row>
    <row r="179" spans="19:19">
      <c r="S179" s="214">
        <f>SUM(S177:S178)</f>
        <v>0</v>
      </c>
    </row>
    <row r="180" spans="19:19">
      <c r="S180" s="209"/>
    </row>
    <row r="181" spans="19:19">
      <c r="S181" s="221"/>
    </row>
    <row r="182" spans="19:19">
      <c r="S182" s="214">
        <f>SUM(S180:S181)</f>
        <v>0</v>
      </c>
    </row>
    <row r="183" spans="19:19">
      <c r="S183" s="209"/>
    </row>
    <row r="184" spans="19:19">
      <c r="S184" s="221"/>
    </row>
    <row r="185" spans="19:19">
      <c r="S185" s="214">
        <f>SUM(S183:S184)</f>
        <v>0</v>
      </c>
    </row>
    <row r="186" spans="19:19">
      <c r="S186" s="209"/>
    </row>
    <row r="187" spans="19:19">
      <c r="S187" s="221"/>
    </row>
    <row r="188" spans="19:19">
      <c r="S188" s="214">
        <f>SUM(S186:S187)</f>
        <v>0</v>
      </c>
    </row>
    <row r="189" spans="19:19">
      <c r="S189" s="209"/>
    </row>
    <row r="190" spans="19:19">
      <c r="S190" s="221"/>
    </row>
    <row r="191" spans="19:19">
      <c r="S191" s="214">
        <f>SUM(S189:S190)</f>
        <v>0</v>
      </c>
    </row>
    <row r="192" spans="19:19">
      <c r="S192" s="209"/>
    </row>
    <row r="193" spans="19:19">
      <c r="S193" s="221"/>
    </row>
    <row r="194" spans="19:19">
      <c r="S194" s="214">
        <f>SUM(S192:S193)</f>
        <v>0</v>
      </c>
    </row>
    <row r="195" spans="19:19">
      <c r="S195" s="209"/>
    </row>
    <row r="196" spans="19:19">
      <c r="S196" s="221"/>
    </row>
    <row r="197" spans="19:19">
      <c r="S197" s="214">
        <f>SUM(S195:S196)</f>
        <v>0</v>
      </c>
    </row>
    <row r="198" spans="19:19">
      <c r="S198" s="209"/>
    </row>
    <row r="199" spans="19:19">
      <c r="S199" s="221"/>
    </row>
    <row r="200" spans="19:19">
      <c r="S200" s="214">
        <f>SUM(S198:S199)</f>
        <v>0</v>
      </c>
    </row>
    <row r="201" spans="19:19">
      <c r="S201" s="209"/>
    </row>
    <row r="202" spans="19:19">
      <c r="S202" s="221"/>
    </row>
    <row r="203" spans="19:19">
      <c r="S203" s="214">
        <f>SUM(S201:S202)</f>
        <v>0</v>
      </c>
    </row>
    <row r="204" spans="19:19">
      <c r="S204" s="209"/>
    </row>
    <row r="205" spans="19:19">
      <c r="S205" s="221"/>
    </row>
    <row r="206" spans="19:19">
      <c r="S206" s="214">
        <f>SUM(S204:S205)</f>
        <v>0</v>
      </c>
    </row>
    <row r="207" spans="19:19">
      <c r="S207" s="209"/>
    </row>
    <row r="208" spans="19:19">
      <c r="S208" s="221"/>
    </row>
    <row r="209" spans="19:19">
      <c r="S209" s="214">
        <f>SUM(S207:S208)</f>
        <v>0</v>
      </c>
    </row>
    <row r="210" spans="19:19">
      <c r="S210" s="209"/>
    </row>
    <row r="211" spans="19:19">
      <c r="S211" s="209"/>
    </row>
    <row r="212" spans="19:19">
      <c r="S212" s="214">
        <f>SUM(S210:S211)</f>
        <v>0</v>
      </c>
    </row>
    <row r="213" spans="19:19">
      <c r="S213" s="209"/>
    </row>
    <row r="214" spans="19:19">
      <c r="S214" s="209"/>
    </row>
    <row r="215" spans="19:19">
      <c r="S215" s="214">
        <f>SUM(S213:S214)</f>
        <v>0</v>
      </c>
    </row>
    <row r="216" spans="19:19">
      <c r="S216" s="209"/>
    </row>
    <row r="217" spans="19:19">
      <c r="S217" s="209"/>
    </row>
    <row r="218" spans="19:19">
      <c r="S218" s="214">
        <f>SUM(S216:S217)</f>
        <v>0</v>
      </c>
    </row>
    <row r="219" spans="19:19">
      <c r="S219" s="209"/>
    </row>
    <row r="220" spans="19:19">
      <c r="S220" s="209"/>
    </row>
    <row r="221" spans="19:19">
      <c r="S221" s="214">
        <f>SUM(S219:S220)</f>
        <v>0</v>
      </c>
    </row>
    <row r="222" spans="19:19">
      <c r="S222" s="209"/>
    </row>
    <row r="223" spans="19:19">
      <c r="S223" s="209"/>
    </row>
    <row r="224" spans="19:19">
      <c r="S224" s="214">
        <f>SUM(S222:S223)</f>
        <v>0</v>
      </c>
    </row>
    <row r="225" spans="19:19">
      <c r="S225" s="209"/>
    </row>
    <row r="226" spans="19:19">
      <c r="S226" s="209"/>
    </row>
    <row r="227" spans="19:19">
      <c r="S227" s="214">
        <f>SUM(S225:S226)</f>
        <v>0</v>
      </c>
    </row>
    <row r="228" spans="19:19">
      <c r="S228" s="209"/>
    </row>
    <row r="229" spans="19:19">
      <c r="S229" s="209"/>
    </row>
    <row r="230" spans="19:19">
      <c r="S230" s="214">
        <f>SUM(S228:S229)</f>
        <v>0</v>
      </c>
    </row>
    <row r="231" spans="19:19">
      <c r="S231" s="209"/>
    </row>
    <row r="232" spans="19:19">
      <c r="S232" s="209"/>
    </row>
    <row r="233" spans="19:19">
      <c r="S233" s="214">
        <f>SUM(S231:S232)</f>
        <v>0</v>
      </c>
    </row>
    <row r="234" spans="19:19">
      <c r="S234" s="209"/>
    </row>
    <row r="235" spans="19:19">
      <c r="S235" s="209"/>
    </row>
    <row r="236" spans="19:19">
      <c r="S236" s="214">
        <f>SUM(S234:S235)</f>
        <v>0</v>
      </c>
    </row>
    <row r="237" spans="19:19">
      <c r="S237" s="209"/>
    </row>
    <row r="238" spans="19:19">
      <c r="S238" s="209"/>
    </row>
    <row r="239" spans="19:19">
      <c r="S239" s="214">
        <f>SUM(S237:S238)</f>
        <v>0</v>
      </c>
    </row>
  </sheetData>
  <mergeCells count="153">
    <mergeCell ref="A1:AI1"/>
    <mergeCell ref="D4:T4"/>
    <mergeCell ref="U4:AM4"/>
    <mergeCell ref="A2:A3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P6:P8"/>
    <mergeCell ref="P9:P11"/>
    <mergeCell ref="P12:P14"/>
    <mergeCell ref="P15:P17"/>
    <mergeCell ref="P18:P20"/>
    <mergeCell ref="P21:P23"/>
    <mergeCell ref="P24:P26"/>
    <mergeCell ref="P27:P29"/>
    <mergeCell ref="P30:P32"/>
    <mergeCell ref="P33:P35"/>
    <mergeCell ref="P36:P38"/>
    <mergeCell ref="P39:P41"/>
    <mergeCell ref="P42:P44"/>
    <mergeCell ref="P45:P47"/>
    <mergeCell ref="P48:P50"/>
    <mergeCell ref="P51:P53"/>
    <mergeCell ref="P54:P56"/>
    <mergeCell ref="P57:P59"/>
    <mergeCell ref="P60:P62"/>
    <mergeCell ref="P63:P65"/>
    <mergeCell ref="P66:P68"/>
    <mergeCell ref="AN6:AN8"/>
    <mergeCell ref="AN9:AN11"/>
    <mergeCell ref="AN12:AN14"/>
    <mergeCell ref="AN15:AN17"/>
    <mergeCell ref="AN18:AN20"/>
    <mergeCell ref="AN21:AN23"/>
    <mergeCell ref="AN24:AN26"/>
    <mergeCell ref="AN27:AN29"/>
    <mergeCell ref="AN30:AN32"/>
    <mergeCell ref="AN33:AN35"/>
    <mergeCell ref="AN36:AN38"/>
    <mergeCell ref="AN39:AN41"/>
    <mergeCell ref="AN42:AN44"/>
    <mergeCell ref="AN45:AN47"/>
    <mergeCell ref="AN48:AN50"/>
    <mergeCell ref="AN51:AN53"/>
    <mergeCell ref="AN54:AN56"/>
    <mergeCell ref="AN57:AN59"/>
    <mergeCell ref="AN60:AN62"/>
    <mergeCell ref="AN63:AN65"/>
    <mergeCell ref="AN66:AN68"/>
    <mergeCell ref="AO4:AO5"/>
    <mergeCell ref="AO6:AO8"/>
    <mergeCell ref="AO9:AO11"/>
    <mergeCell ref="AO12:AO14"/>
    <mergeCell ref="AO15:AO17"/>
    <mergeCell ref="AO18:AO20"/>
    <mergeCell ref="AO21:AO23"/>
    <mergeCell ref="AO24:AO26"/>
    <mergeCell ref="AO27:AO29"/>
    <mergeCell ref="AO30:AO32"/>
    <mergeCell ref="AO33:AO35"/>
    <mergeCell ref="AO36:AO38"/>
    <mergeCell ref="AO39:AO41"/>
    <mergeCell ref="AO42:AO44"/>
    <mergeCell ref="AO45:AO47"/>
    <mergeCell ref="AO48:AO50"/>
    <mergeCell ref="AO51:AO53"/>
    <mergeCell ref="AO54:AO56"/>
    <mergeCell ref="AO57:AO59"/>
    <mergeCell ref="AO60:AO62"/>
    <mergeCell ref="AO63:AO65"/>
    <mergeCell ref="AO66:AO68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342"/>
  <sheetViews>
    <sheetView workbookViewId="0">
      <selection activeCell="G185" sqref="G185"/>
    </sheetView>
  </sheetViews>
  <sheetFormatPr defaultColWidth="9" defaultRowHeight="15.6"/>
  <cols>
    <col min="1" max="1" width="9.375" style="1" customWidth="1"/>
    <col min="2" max="2" width="5.5" style="1" customWidth="1"/>
    <col min="3" max="3" width="5.375" style="1" customWidth="1"/>
    <col min="4" max="4" width="10.25" style="1" customWidth="1"/>
    <col min="5" max="5" width="6" style="1" customWidth="1"/>
    <col min="6" max="6" width="5.125" style="1" customWidth="1"/>
    <col min="7" max="7" width="11.5" style="1" customWidth="1"/>
    <col min="8" max="8" width="6.25" style="1" customWidth="1"/>
    <col min="9" max="9" width="2.875" style="1" customWidth="1"/>
    <col min="10" max="10" width="11" style="1" customWidth="1"/>
    <col min="11" max="11" width="9" style="1"/>
  </cols>
  <sheetData>
    <row r="1" ht="16.95" spans="1:2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6.35"/>
    <row r="3" spans="1:27">
      <c r="A3" s="3"/>
      <c r="B3" s="4"/>
      <c r="C3" s="3"/>
      <c r="D3" s="4"/>
      <c r="E3" s="3"/>
      <c r="F3" s="4"/>
      <c r="G3" s="5"/>
      <c r="H3" s="3"/>
      <c r="I3" s="4"/>
      <c r="J3" s="3"/>
      <c r="K3" s="4"/>
      <c r="L3" s="19"/>
      <c r="M3" s="20"/>
      <c r="N3" s="21"/>
      <c r="O3" s="22"/>
      <c r="P3" s="19"/>
      <c r="Q3" s="20"/>
      <c r="R3" s="19"/>
      <c r="S3" s="20"/>
      <c r="T3" s="19"/>
      <c r="U3" s="20"/>
      <c r="V3" s="38"/>
      <c r="W3" s="39"/>
      <c r="X3" s="40"/>
      <c r="Y3" s="46"/>
      <c r="Z3" s="47"/>
      <c r="AA3" s="48"/>
    </row>
    <row r="4" ht="16.35" spans="1:27">
      <c r="A4" s="6"/>
      <c r="B4" s="7"/>
      <c r="C4" s="6"/>
      <c r="D4" s="7"/>
      <c r="E4" s="6"/>
      <c r="F4" s="8"/>
      <c r="G4" s="9"/>
      <c r="H4" s="6"/>
      <c r="I4" s="7"/>
      <c r="J4" s="6"/>
      <c r="K4" s="7"/>
      <c r="L4" s="23"/>
      <c r="M4" s="24"/>
      <c r="N4" s="23"/>
      <c r="O4" s="24"/>
      <c r="P4" s="23"/>
      <c r="Q4" s="41"/>
      <c r="R4" s="23"/>
      <c r="S4" s="24"/>
      <c r="T4" s="23"/>
      <c r="U4" s="41"/>
      <c r="V4" s="42"/>
      <c r="W4" s="41"/>
      <c r="X4" s="43"/>
      <c r="Y4" s="49"/>
      <c r="Z4" s="50"/>
      <c r="AA4" s="51"/>
    </row>
    <row r="5" ht="16.35" spans="1:27">
      <c r="A5" s="10"/>
      <c r="B5" s="11"/>
      <c r="C5" s="10"/>
      <c r="D5" s="11"/>
      <c r="E5" s="10"/>
      <c r="F5" s="11"/>
      <c r="G5" s="12"/>
      <c r="H5" s="10"/>
      <c r="I5" s="11"/>
      <c r="J5" s="10"/>
      <c r="K5" s="11"/>
      <c r="L5" s="25"/>
      <c r="M5" s="26"/>
      <c r="N5" s="25"/>
      <c r="O5" s="26"/>
      <c r="P5" s="25"/>
      <c r="Q5" s="26"/>
      <c r="R5" s="25"/>
      <c r="S5" s="26"/>
      <c r="T5" s="25"/>
      <c r="U5" s="26"/>
      <c r="V5" s="25"/>
      <c r="W5" s="26"/>
      <c r="X5" s="44"/>
      <c r="Y5" s="52"/>
      <c r="Z5" s="53"/>
      <c r="AA5" s="54"/>
    </row>
    <row r="6" spans="1:27">
      <c r="A6" s="13"/>
      <c r="B6" s="14"/>
      <c r="C6" s="13"/>
      <c r="D6" s="14"/>
      <c r="E6" s="13"/>
      <c r="F6" s="14"/>
      <c r="G6" s="15"/>
      <c r="H6" s="13"/>
      <c r="I6" s="14"/>
      <c r="J6" s="13"/>
      <c r="K6" s="14"/>
      <c r="L6" s="27"/>
      <c r="M6" s="28"/>
      <c r="N6" s="27"/>
      <c r="O6" s="28"/>
      <c r="P6" s="27"/>
      <c r="Q6" s="28"/>
      <c r="R6" s="27"/>
      <c r="S6" s="28"/>
      <c r="T6" s="27"/>
      <c r="U6" s="28"/>
      <c r="V6" s="27"/>
      <c r="W6" s="28"/>
      <c r="X6" s="45"/>
      <c r="Y6" s="55"/>
      <c r="Z6" s="56"/>
      <c r="AA6" s="57"/>
    </row>
    <row r="7" spans="1:27">
      <c r="A7" s="13"/>
      <c r="B7" s="14"/>
      <c r="C7" s="13"/>
      <c r="D7" s="14"/>
      <c r="E7" s="13"/>
      <c r="F7" s="14"/>
      <c r="G7" s="15"/>
      <c r="H7" s="13"/>
      <c r="I7" s="14"/>
      <c r="J7" s="13"/>
      <c r="K7" s="14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45"/>
      <c r="Y7" s="55"/>
      <c r="Z7" s="56"/>
      <c r="AA7" s="57"/>
    </row>
    <row r="8" spans="1:27">
      <c r="A8" s="13"/>
      <c r="B8" s="14"/>
      <c r="C8" s="13"/>
      <c r="D8" s="14"/>
      <c r="E8" s="13"/>
      <c r="F8" s="14"/>
      <c r="G8" s="15"/>
      <c r="H8" s="13"/>
      <c r="I8" s="14"/>
      <c r="J8" s="13"/>
      <c r="K8" s="14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45"/>
      <c r="Y8" s="55"/>
      <c r="Z8" s="56"/>
      <c r="AA8" s="57"/>
    </row>
    <row r="9" spans="1:27">
      <c r="A9" s="13"/>
      <c r="B9" s="14"/>
      <c r="C9" s="13"/>
      <c r="D9" s="14"/>
      <c r="E9" s="13"/>
      <c r="F9" s="14"/>
      <c r="G9" s="15"/>
      <c r="H9" s="13"/>
      <c r="I9" s="14"/>
      <c r="J9" s="13"/>
      <c r="K9" s="14"/>
      <c r="L9" s="27"/>
      <c r="M9" s="28"/>
      <c r="N9" s="27"/>
      <c r="O9" s="28"/>
      <c r="P9" s="27"/>
      <c r="Q9" s="28"/>
      <c r="R9" s="27"/>
      <c r="S9" s="28"/>
      <c r="T9" s="27"/>
      <c r="U9" s="28"/>
      <c r="V9" s="27"/>
      <c r="W9" s="28"/>
      <c r="X9" s="45"/>
      <c r="Y9" s="55"/>
      <c r="Z9" s="56"/>
      <c r="AA9" s="57"/>
    </row>
    <row r="10" spans="1:27">
      <c r="A10" s="13"/>
      <c r="B10" s="14"/>
      <c r="C10" s="13"/>
      <c r="D10" s="14"/>
      <c r="E10" s="13"/>
      <c r="F10" s="14"/>
      <c r="G10" s="15"/>
      <c r="H10" s="13"/>
      <c r="I10" s="14"/>
      <c r="J10" s="13"/>
      <c r="K10" s="14"/>
      <c r="L10" s="27"/>
      <c r="M10" s="28"/>
      <c r="N10" s="27"/>
      <c r="O10" s="28"/>
      <c r="P10" s="27"/>
      <c r="Q10" s="28"/>
      <c r="R10" s="27"/>
      <c r="S10" s="28"/>
      <c r="T10" s="27"/>
      <c r="U10" s="28"/>
      <c r="V10" s="27"/>
      <c r="W10" s="28"/>
      <c r="X10" s="45"/>
      <c r="Y10" s="55"/>
      <c r="Z10" s="56"/>
      <c r="AA10" s="57"/>
    </row>
    <row r="11" spans="1:27">
      <c r="A11" s="13"/>
      <c r="B11" s="14"/>
      <c r="C11" s="13"/>
      <c r="D11" s="14"/>
      <c r="E11" s="13"/>
      <c r="F11" s="14"/>
      <c r="G11" s="15"/>
      <c r="H11" s="13"/>
      <c r="I11" s="14"/>
      <c r="J11" s="13"/>
      <c r="K11" s="14"/>
      <c r="L11" s="27"/>
      <c r="M11" s="28"/>
      <c r="N11" s="27"/>
      <c r="O11" s="28"/>
      <c r="P11" s="27"/>
      <c r="Q11" s="28"/>
      <c r="R11" s="27"/>
      <c r="S11" s="28"/>
      <c r="T11" s="27"/>
      <c r="U11" s="28"/>
      <c r="V11" s="27"/>
      <c r="W11" s="28"/>
      <c r="X11" s="45"/>
      <c r="Y11" s="55"/>
      <c r="Z11" s="56"/>
      <c r="AA11" s="57"/>
    </row>
    <row r="12" spans="1:27">
      <c r="A12" s="13"/>
      <c r="B12" s="14"/>
      <c r="C12" s="13"/>
      <c r="D12" s="14"/>
      <c r="E12" s="13"/>
      <c r="F12" s="14"/>
      <c r="G12" s="15"/>
      <c r="H12" s="13"/>
      <c r="I12" s="14"/>
      <c r="J12" s="13"/>
      <c r="K12" s="14"/>
      <c r="L12" s="27"/>
      <c r="M12" s="28"/>
      <c r="N12" s="27"/>
      <c r="O12" s="28"/>
      <c r="P12" s="27"/>
      <c r="Q12" s="28"/>
      <c r="R12" s="27"/>
      <c r="S12" s="28"/>
      <c r="T12" s="27"/>
      <c r="U12" s="28"/>
      <c r="V12" s="27"/>
      <c r="W12" s="28"/>
      <c r="X12" s="45"/>
      <c r="Y12" s="55"/>
      <c r="Z12" s="56"/>
      <c r="AA12" s="57"/>
    </row>
    <row r="13" spans="1:27">
      <c r="A13" s="13"/>
      <c r="B13" s="14"/>
      <c r="C13" s="13"/>
      <c r="D13" s="14"/>
      <c r="E13" s="13"/>
      <c r="F13" s="14"/>
      <c r="G13" s="15"/>
      <c r="H13" s="13"/>
      <c r="I13" s="14"/>
      <c r="J13" s="13"/>
      <c r="K13" s="14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45"/>
      <c r="Y13" s="55"/>
      <c r="Z13" s="56"/>
      <c r="AA13" s="57"/>
    </row>
    <row r="14" spans="1:27">
      <c r="A14" s="13"/>
      <c r="B14" s="14"/>
      <c r="C14" s="13"/>
      <c r="D14" s="14"/>
      <c r="E14" s="13"/>
      <c r="F14" s="14"/>
      <c r="G14" s="15"/>
      <c r="H14" s="13"/>
      <c r="I14" s="14"/>
      <c r="J14" s="13"/>
      <c r="K14" s="14"/>
      <c r="L14" s="27"/>
      <c r="M14" s="28"/>
      <c r="N14" s="27"/>
      <c r="O14" s="28"/>
      <c r="P14" s="27"/>
      <c r="Q14" s="28"/>
      <c r="R14" s="27"/>
      <c r="S14" s="28"/>
      <c r="T14" s="27"/>
      <c r="U14" s="28"/>
      <c r="V14" s="27"/>
      <c r="W14" s="28"/>
      <c r="X14" s="45"/>
      <c r="Y14" s="55"/>
      <c r="Z14" s="56"/>
      <c r="AA14" s="57"/>
    </row>
    <row r="15" spans="1:27">
      <c r="A15" s="13"/>
      <c r="B15" s="14"/>
      <c r="C15" s="13"/>
      <c r="D15" s="14"/>
      <c r="E15" s="13"/>
      <c r="F15" s="14"/>
      <c r="G15" s="15"/>
      <c r="H15" s="13"/>
      <c r="I15" s="14"/>
      <c r="J15" s="13"/>
      <c r="K15" s="14"/>
      <c r="L15" s="27"/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45"/>
      <c r="Y15" s="55"/>
      <c r="Z15" s="56"/>
      <c r="AA15" s="57"/>
    </row>
    <row r="16" spans="1:27">
      <c r="A16" s="13"/>
      <c r="B16" s="14"/>
      <c r="C16" s="13"/>
      <c r="D16" s="14"/>
      <c r="E16" s="13"/>
      <c r="F16" s="14"/>
      <c r="G16" s="15"/>
      <c r="H16" s="13"/>
      <c r="I16" s="14"/>
      <c r="J16" s="13"/>
      <c r="K16" s="14"/>
      <c r="L16" s="27"/>
      <c r="M16" s="28"/>
      <c r="N16" s="27"/>
      <c r="O16" s="28"/>
      <c r="P16" s="27"/>
      <c r="Q16" s="28"/>
      <c r="R16" s="27"/>
      <c r="S16" s="28"/>
      <c r="T16" s="27"/>
      <c r="U16" s="28"/>
      <c r="V16" s="27"/>
      <c r="W16" s="28"/>
      <c r="X16" s="45"/>
      <c r="Y16" s="55"/>
      <c r="Z16" s="56"/>
      <c r="AA16" s="57"/>
    </row>
    <row r="17" spans="1:27">
      <c r="A17" s="13"/>
      <c r="B17" s="14"/>
      <c r="C17" s="13"/>
      <c r="D17" s="14"/>
      <c r="E17" s="13"/>
      <c r="F17" s="14"/>
      <c r="G17" s="15"/>
      <c r="H17" s="13"/>
      <c r="I17" s="14"/>
      <c r="J17" s="13"/>
      <c r="K17" s="14"/>
      <c r="L17" s="27"/>
      <c r="M17" s="28"/>
      <c r="N17" s="27"/>
      <c r="O17" s="28"/>
      <c r="P17" s="27"/>
      <c r="Q17" s="28"/>
      <c r="R17" s="27"/>
      <c r="S17" s="28"/>
      <c r="T17" s="27"/>
      <c r="U17" s="28"/>
      <c r="V17" s="27"/>
      <c r="W17" s="28"/>
      <c r="X17" s="45"/>
      <c r="Y17" s="55"/>
      <c r="Z17" s="56"/>
      <c r="AA17" s="58"/>
    </row>
    <row r="18" spans="1:27">
      <c r="A18" s="13"/>
      <c r="B18" s="14"/>
      <c r="C18" s="13"/>
      <c r="D18" s="14"/>
      <c r="E18" s="13"/>
      <c r="F18" s="14"/>
      <c r="G18" s="15"/>
      <c r="H18" s="13"/>
      <c r="I18" s="14"/>
      <c r="J18" s="13"/>
      <c r="K18" s="14"/>
      <c r="L18" s="27"/>
      <c r="M18" s="28"/>
      <c r="N18" s="27"/>
      <c r="O18" s="28"/>
      <c r="P18" s="27"/>
      <c r="Q18" s="28"/>
      <c r="R18" s="27"/>
      <c r="S18" s="28"/>
      <c r="T18" s="27"/>
      <c r="U18" s="28"/>
      <c r="V18" s="27"/>
      <c r="W18" s="28"/>
      <c r="X18" s="45"/>
      <c r="Y18" s="55"/>
      <c r="Z18" s="56"/>
      <c r="AA18" s="58"/>
    </row>
    <row r="19" spans="1:27">
      <c r="A19" s="13"/>
      <c r="B19" s="14"/>
      <c r="C19" s="13"/>
      <c r="D19" s="14"/>
      <c r="E19" s="13"/>
      <c r="F19" s="14"/>
      <c r="G19" s="15"/>
      <c r="H19" s="13"/>
      <c r="I19" s="14"/>
      <c r="J19" s="13"/>
      <c r="K19" s="14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45"/>
      <c r="Y19" s="55"/>
      <c r="Z19" s="56"/>
      <c r="AA19" s="58"/>
    </row>
    <row r="20" spans="1:27">
      <c r="A20" s="13"/>
      <c r="B20" s="14"/>
      <c r="C20" s="13"/>
      <c r="D20" s="14"/>
      <c r="E20" s="13"/>
      <c r="F20" s="14"/>
      <c r="G20" s="15"/>
      <c r="H20" s="13"/>
      <c r="I20" s="14"/>
      <c r="J20" s="13"/>
      <c r="K20" s="14"/>
      <c r="L20" s="27"/>
      <c r="M20" s="28"/>
      <c r="N20" s="27"/>
      <c r="O20" s="28"/>
      <c r="P20" s="27"/>
      <c r="Q20" s="28"/>
      <c r="R20" s="27"/>
      <c r="S20" s="28"/>
      <c r="T20" s="27"/>
      <c r="U20" s="28"/>
      <c r="V20" s="27"/>
      <c r="W20" s="28"/>
      <c r="X20" s="45"/>
      <c r="Y20" s="55"/>
      <c r="Z20" s="56"/>
      <c r="AA20" s="58"/>
    </row>
    <row r="21" spans="1:27">
      <c r="A21" s="13"/>
      <c r="B21" s="14"/>
      <c r="C21" s="13"/>
      <c r="D21" s="14"/>
      <c r="E21" s="13"/>
      <c r="F21" s="14"/>
      <c r="G21" s="15"/>
      <c r="H21" s="13"/>
      <c r="I21" s="14"/>
      <c r="J21" s="13"/>
      <c r="K21" s="14"/>
      <c r="L21" s="27"/>
      <c r="M21" s="28"/>
      <c r="N21" s="27"/>
      <c r="O21" s="28"/>
      <c r="P21" s="27"/>
      <c r="Q21" s="28"/>
      <c r="R21" s="27"/>
      <c r="S21" s="28"/>
      <c r="T21" s="27"/>
      <c r="U21" s="28"/>
      <c r="V21" s="27"/>
      <c r="W21" s="28"/>
      <c r="X21" s="45"/>
      <c r="Y21" s="55"/>
      <c r="Z21" s="56"/>
      <c r="AA21" s="57"/>
    </row>
    <row r="22" spans="1:27">
      <c r="A22" s="13"/>
      <c r="B22" s="14"/>
      <c r="C22" s="13"/>
      <c r="D22" s="14"/>
      <c r="E22" s="13"/>
      <c r="F22" s="14"/>
      <c r="G22" s="15"/>
      <c r="H22" s="13"/>
      <c r="I22" s="14"/>
      <c r="J22" s="13"/>
      <c r="K22" s="14"/>
      <c r="L22" s="27"/>
      <c r="M22" s="28"/>
      <c r="N22" s="27"/>
      <c r="O22" s="28"/>
      <c r="P22" s="27"/>
      <c r="Q22" s="28"/>
      <c r="R22" s="27"/>
      <c r="S22" s="28"/>
      <c r="T22" s="27"/>
      <c r="U22" s="28"/>
      <c r="V22" s="27"/>
      <c r="W22" s="28"/>
      <c r="X22" s="45"/>
      <c r="Y22" s="55"/>
      <c r="Z22" s="56"/>
      <c r="AA22" s="58"/>
    </row>
    <row r="23" spans="1:27">
      <c r="A23" s="13"/>
      <c r="B23" s="14"/>
      <c r="C23" s="13"/>
      <c r="D23" s="14"/>
      <c r="E23" s="13"/>
      <c r="F23" s="14"/>
      <c r="G23" s="15"/>
      <c r="H23" s="13"/>
      <c r="I23" s="14"/>
      <c r="J23" s="13"/>
      <c r="K23" s="14"/>
      <c r="L23" s="27"/>
      <c r="M23" s="28"/>
      <c r="N23" s="27"/>
      <c r="O23" s="28"/>
      <c r="P23" s="27"/>
      <c r="Q23" s="28"/>
      <c r="R23" s="27"/>
      <c r="S23" s="28"/>
      <c r="T23" s="27"/>
      <c r="U23" s="28"/>
      <c r="V23" s="27"/>
      <c r="W23" s="28"/>
      <c r="X23" s="45"/>
      <c r="Y23" s="55"/>
      <c r="Z23" s="56"/>
      <c r="AA23" s="58"/>
    </row>
    <row r="24" spans="1:27">
      <c r="A24" s="13"/>
      <c r="B24" s="14"/>
      <c r="C24" s="13"/>
      <c r="D24" s="14"/>
      <c r="E24" s="13"/>
      <c r="F24" s="14"/>
      <c r="G24" s="15"/>
      <c r="H24" s="13"/>
      <c r="I24" s="14"/>
      <c r="J24" s="13"/>
      <c r="K24" s="14"/>
      <c r="L24" s="27"/>
      <c r="M24" s="28"/>
      <c r="N24" s="27"/>
      <c r="O24" s="28"/>
      <c r="P24" s="27"/>
      <c r="Q24" s="28"/>
      <c r="R24" s="27"/>
      <c r="S24" s="28"/>
      <c r="T24" s="27"/>
      <c r="U24" s="28"/>
      <c r="V24" s="27"/>
      <c r="W24" s="28"/>
      <c r="X24" s="45"/>
      <c r="Y24" s="55"/>
      <c r="Z24" s="56"/>
      <c r="AA24" s="58"/>
    </row>
    <row r="25" spans="1:27">
      <c r="A25" s="13"/>
      <c r="B25" s="14"/>
      <c r="C25" s="13"/>
      <c r="D25" s="14"/>
      <c r="E25" s="13"/>
      <c r="F25" s="14"/>
      <c r="G25" s="15"/>
      <c r="H25" s="13"/>
      <c r="I25" s="14"/>
      <c r="J25" s="13"/>
      <c r="K25" s="14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45"/>
      <c r="Y25" s="55"/>
      <c r="Z25" s="56"/>
      <c r="AA25" s="58"/>
    </row>
    <row r="26" spans="1:27">
      <c r="A26" s="13"/>
      <c r="B26" s="14"/>
      <c r="C26" s="13"/>
      <c r="D26" s="14"/>
      <c r="E26" s="13"/>
      <c r="F26" s="14"/>
      <c r="G26" s="15"/>
      <c r="H26" s="13"/>
      <c r="I26" s="14"/>
      <c r="J26" s="13"/>
      <c r="K26" s="14"/>
      <c r="L26" s="27"/>
      <c r="M26" s="28"/>
      <c r="N26" s="27"/>
      <c r="O26" s="28"/>
      <c r="P26" s="27"/>
      <c r="Q26" s="28"/>
      <c r="R26" s="27"/>
      <c r="S26" s="28"/>
      <c r="T26" s="27"/>
      <c r="U26" s="28"/>
      <c r="V26" s="27"/>
      <c r="W26" s="28"/>
      <c r="X26" s="45"/>
      <c r="Y26" s="55"/>
      <c r="Z26" s="56"/>
      <c r="AA26" s="58"/>
    </row>
    <row r="27" spans="1:27">
      <c r="A27" s="13"/>
      <c r="B27" s="14"/>
      <c r="C27" s="13"/>
      <c r="D27" s="14"/>
      <c r="E27" s="13"/>
      <c r="F27" s="14"/>
      <c r="G27" s="15"/>
      <c r="H27" s="13"/>
      <c r="I27" s="14"/>
      <c r="J27" s="13"/>
      <c r="K27" s="14"/>
      <c r="L27" s="27"/>
      <c r="M27" s="28"/>
      <c r="N27" s="27"/>
      <c r="O27" s="28"/>
      <c r="P27" s="27"/>
      <c r="Q27" s="28"/>
      <c r="R27" s="27"/>
      <c r="S27" s="28"/>
      <c r="T27" s="27"/>
      <c r="U27" s="28"/>
      <c r="V27" s="27"/>
      <c r="W27" s="28"/>
      <c r="X27" s="45"/>
      <c r="Y27" s="55"/>
      <c r="Z27" s="56"/>
      <c r="AA27" s="58"/>
    </row>
    <row r="28" ht="16.35" spans="1:27">
      <c r="A28" s="13"/>
      <c r="B28" s="14"/>
      <c r="C28" s="13"/>
      <c r="D28" s="14"/>
      <c r="E28" s="13"/>
      <c r="F28" s="14"/>
      <c r="G28" s="15"/>
      <c r="H28" s="13"/>
      <c r="I28" s="14"/>
      <c r="J28" s="13"/>
      <c r="K28" s="14"/>
      <c r="L28" s="27"/>
      <c r="M28" s="28"/>
      <c r="N28" s="27"/>
      <c r="O28" s="28"/>
      <c r="P28" s="27"/>
      <c r="Q28" s="28"/>
      <c r="R28" s="27"/>
      <c r="S28" s="28"/>
      <c r="T28" s="27"/>
      <c r="U28" s="28"/>
      <c r="V28" s="27"/>
      <c r="W28" s="28"/>
      <c r="X28" s="45"/>
      <c r="Y28" s="55"/>
      <c r="Z28" s="56"/>
      <c r="AA28" s="58"/>
    </row>
    <row r="29" spans="1:27">
      <c r="A29" s="3"/>
      <c r="B29" s="4"/>
      <c r="C29" s="3"/>
      <c r="D29" s="4"/>
      <c r="E29" s="3"/>
      <c r="F29" s="4"/>
      <c r="G29" s="5"/>
      <c r="H29" s="3"/>
      <c r="I29" s="4"/>
      <c r="J29" s="3"/>
      <c r="K29" s="4"/>
      <c r="L29" s="19"/>
      <c r="M29" s="20"/>
      <c r="N29" s="21"/>
      <c r="O29" s="22"/>
      <c r="P29" s="19"/>
      <c r="Q29" s="20"/>
      <c r="R29" s="19"/>
      <c r="S29" s="20"/>
      <c r="T29" s="19"/>
      <c r="U29" s="20"/>
      <c r="V29" s="38"/>
      <c r="W29" s="39"/>
      <c r="X29" s="40"/>
      <c r="Y29" s="46"/>
      <c r="Z29" s="47"/>
      <c r="AA29" s="48"/>
    </row>
    <row r="30" spans="1:27">
      <c r="A30" s="6"/>
      <c r="B30" s="7"/>
      <c r="C30" s="6"/>
      <c r="D30" s="7"/>
      <c r="E30" s="6"/>
      <c r="F30" s="8"/>
      <c r="G30" s="9"/>
      <c r="H30" s="6"/>
      <c r="I30" s="7"/>
      <c r="J30" s="6"/>
      <c r="K30" s="7"/>
      <c r="L30" s="23"/>
      <c r="M30" s="24"/>
      <c r="N30" s="23"/>
      <c r="O30" s="24"/>
      <c r="P30" s="23"/>
      <c r="Q30" s="41"/>
      <c r="R30" s="23"/>
      <c r="S30" s="24"/>
      <c r="T30" s="23"/>
      <c r="U30" s="41"/>
      <c r="V30" s="42"/>
      <c r="W30" s="41"/>
      <c r="X30" s="43"/>
      <c r="Y30" s="49"/>
      <c r="Z30" s="50"/>
      <c r="AA30" s="51"/>
    </row>
    <row r="31" spans="1:27">
      <c r="A31" s="13"/>
      <c r="B31" s="14"/>
      <c r="C31" s="13"/>
      <c r="D31" s="14"/>
      <c r="E31" s="13"/>
      <c r="F31" s="14"/>
      <c r="G31" s="15"/>
      <c r="H31" s="13"/>
      <c r="I31" s="14"/>
      <c r="J31" s="13"/>
      <c r="K31" s="14"/>
      <c r="L31" s="27"/>
      <c r="M31" s="28"/>
      <c r="N31" s="27"/>
      <c r="O31" s="28"/>
      <c r="P31" s="27"/>
      <c r="Q31" s="28"/>
      <c r="R31" s="27"/>
      <c r="S31" s="28"/>
      <c r="T31" s="27"/>
      <c r="U31" s="28"/>
      <c r="V31" s="27"/>
      <c r="W31" s="28"/>
      <c r="X31" s="45"/>
      <c r="Y31" s="55"/>
      <c r="Z31" s="56"/>
      <c r="AA31" s="58"/>
    </row>
    <row r="32" spans="1:27">
      <c r="A32" s="13"/>
      <c r="B32" s="14"/>
      <c r="C32" s="13"/>
      <c r="D32" s="14"/>
      <c r="E32" s="13"/>
      <c r="F32" s="14"/>
      <c r="G32" s="15"/>
      <c r="H32" s="13"/>
      <c r="I32" s="14"/>
      <c r="J32" s="13"/>
      <c r="K32" s="14"/>
      <c r="L32" s="27"/>
      <c r="M32" s="28"/>
      <c r="N32" s="27"/>
      <c r="O32" s="28"/>
      <c r="P32" s="27"/>
      <c r="Q32" s="28"/>
      <c r="R32" s="27"/>
      <c r="S32" s="28"/>
      <c r="T32" s="27"/>
      <c r="U32" s="28"/>
      <c r="V32" s="27"/>
      <c r="W32" s="28"/>
      <c r="X32" s="45"/>
      <c r="Y32" s="55"/>
      <c r="Z32" s="56"/>
      <c r="AA32" s="58"/>
    </row>
    <row r="33" spans="1:27">
      <c r="A33" s="13"/>
      <c r="B33" s="14"/>
      <c r="C33" s="13"/>
      <c r="D33" s="14"/>
      <c r="E33" s="13"/>
      <c r="F33" s="14"/>
      <c r="G33" s="15"/>
      <c r="H33" s="13"/>
      <c r="I33" s="14"/>
      <c r="J33" s="13"/>
      <c r="K33" s="14"/>
      <c r="L33" s="27"/>
      <c r="M33" s="28"/>
      <c r="N33" s="27"/>
      <c r="O33" s="28"/>
      <c r="P33" s="27"/>
      <c r="Q33" s="28"/>
      <c r="R33" s="27"/>
      <c r="S33" s="28"/>
      <c r="T33" s="27"/>
      <c r="U33" s="28"/>
      <c r="V33" s="27"/>
      <c r="W33" s="28"/>
      <c r="X33" s="45"/>
      <c r="Y33" s="55"/>
      <c r="Z33" s="56"/>
      <c r="AA33" s="58"/>
    </row>
    <row r="34" spans="1:27">
      <c r="A34" s="13"/>
      <c r="B34" s="14"/>
      <c r="C34" s="13"/>
      <c r="D34" s="14"/>
      <c r="E34" s="13"/>
      <c r="F34" s="14"/>
      <c r="G34" s="15"/>
      <c r="H34" s="13"/>
      <c r="I34" s="14"/>
      <c r="J34" s="13"/>
      <c r="K34" s="14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7"/>
      <c r="W34" s="28"/>
      <c r="X34" s="45"/>
      <c r="Y34" s="55"/>
      <c r="Z34" s="56"/>
      <c r="AA34" s="58"/>
    </row>
    <row r="35" spans="1:27">
      <c r="A35" s="13"/>
      <c r="B35" s="14"/>
      <c r="C35" s="13"/>
      <c r="D35" s="14"/>
      <c r="E35" s="13"/>
      <c r="F35" s="14"/>
      <c r="G35" s="15"/>
      <c r="H35" s="13"/>
      <c r="I35" s="14"/>
      <c r="J35" s="13"/>
      <c r="K35" s="14"/>
      <c r="L35" s="27"/>
      <c r="M35" s="28"/>
      <c r="N35" s="27"/>
      <c r="O35" s="28"/>
      <c r="P35" s="27"/>
      <c r="Q35" s="28"/>
      <c r="R35" s="27"/>
      <c r="S35" s="28"/>
      <c r="T35" s="27"/>
      <c r="U35" s="28"/>
      <c r="V35" s="27"/>
      <c r="W35" s="28"/>
      <c r="X35" s="45"/>
      <c r="Y35" s="55"/>
      <c r="Z35" s="56"/>
      <c r="AA35" s="58"/>
    </row>
    <row r="36" spans="1:27">
      <c r="A36" s="13"/>
      <c r="B36" s="14"/>
      <c r="C36" s="13"/>
      <c r="D36" s="14"/>
      <c r="E36" s="13"/>
      <c r="F36" s="14"/>
      <c r="G36" s="15"/>
      <c r="H36" s="13"/>
      <c r="I36" s="14"/>
      <c r="J36" s="13"/>
      <c r="K36" s="14"/>
      <c r="L36" s="27"/>
      <c r="M36" s="28"/>
      <c r="N36" s="27"/>
      <c r="O36" s="28"/>
      <c r="P36" s="27"/>
      <c r="Q36" s="28"/>
      <c r="R36" s="27"/>
      <c r="S36" s="28"/>
      <c r="T36" s="27"/>
      <c r="U36" s="28"/>
      <c r="V36" s="27"/>
      <c r="W36" s="28"/>
      <c r="X36" s="45"/>
      <c r="Y36" s="55"/>
      <c r="Z36" s="56"/>
      <c r="AA36" s="58"/>
    </row>
    <row r="37" spans="1:27">
      <c r="A37" s="13"/>
      <c r="B37" s="14"/>
      <c r="C37" s="13"/>
      <c r="D37" s="14"/>
      <c r="E37" s="13"/>
      <c r="F37" s="14"/>
      <c r="G37" s="15"/>
      <c r="H37" s="13"/>
      <c r="I37" s="14"/>
      <c r="J37" s="13"/>
      <c r="K37" s="14"/>
      <c r="L37" s="27"/>
      <c r="M37" s="28"/>
      <c r="N37" s="27"/>
      <c r="O37" s="28"/>
      <c r="P37" s="27"/>
      <c r="Q37" s="28"/>
      <c r="R37" s="27"/>
      <c r="S37" s="28"/>
      <c r="T37" s="27"/>
      <c r="U37" s="28"/>
      <c r="V37" s="27"/>
      <c r="W37" s="28"/>
      <c r="X37" s="45"/>
      <c r="Y37" s="55"/>
      <c r="Z37" s="56"/>
      <c r="AA37" s="58"/>
    </row>
    <row r="38" spans="1:27">
      <c r="A38" s="13"/>
      <c r="B38" s="14"/>
      <c r="C38" s="13"/>
      <c r="D38" s="14"/>
      <c r="E38" s="13"/>
      <c r="F38" s="14"/>
      <c r="G38" s="15"/>
      <c r="H38" s="13"/>
      <c r="I38" s="14"/>
      <c r="J38" s="13"/>
      <c r="K38" s="14"/>
      <c r="L38" s="27"/>
      <c r="M38" s="28"/>
      <c r="N38" s="27"/>
      <c r="O38" s="28"/>
      <c r="P38" s="27"/>
      <c r="Q38" s="28"/>
      <c r="R38" s="27"/>
      <c r="S38" s="28"/>
      <c r="T38" s="27"/>
      <c r="U38" s="28"/>
      <c r="V38" s="27"/>
      <c r="W38" s="28"/>
      <c r="X38" s="45"/>
      <c r="Y38" s="55"/>
      <c r="Z38" s="56"/>
      <c r="AA38" s="58"/>
    </row>
    <row r="39" spans="1:27">
      <c r="A39" s="13"/>
      <c r="B39" s="14"/>
      <c r="C39" s="13"/>
      <c r="D39" s="14"/>
      <c r="E39" s="13"/>
      <c r="F39" s="14"/>
      <c r="G39" s="15"/>
      <c r="H39" s="13"/>
      <c r="I39" s="14"/>
      <c r="J39" s="13"/>
      <c r="K39" s="14"/>
      <c r="L39" s="27"/>
      <c r="M39" s="28"/>
      <c r="N39" s="27"/>
      <c r="O39" s="28"/>
      <c r="P39" s="27"/>
      <c r="Q39" s="28"/>
      <c r="R39" s="27"/>
      <c r="S39" s="28"/>
      <c r="T39" s="27"/>
      <c r="U39" s="28"/>
      <c r="V39" s="27"/>
      <c r="W39" s="28"/>
      <c r="X39" s="45"/>
      <c r="Y39" s="55"/>
      <c r="Z39" s="56"/>
      <c r="AA39" s="58"/>
    </row>
    <row r="40" spans="1:27">
      <c r="A40" s="13"/>
      <c r="B40" s="14"/>
      <c r="C40" s="13"/>
      <c r="D40" s="14"/>
      <c r="E40" s="13"/>
      <c r="F40" s="14"/>
      <c r="G40" s="15"/>
      <c r="H40" s="13"/>
      <c r="I40" s="14"/>
      <c r="J40" s="13"/>
      <c r="K40" s="14"/>
      <c r="L40" s="27"/>
      <c r="M40" s="28"/>
      <c r="N40" s="27"/>
      <c r="O40" s="28"/>
      <c r="P40" s="27"/>
      <c r="Q40" s="28"/>
      <c r="R40" s="27"/>
      <c r="S40" s="28"/>
      <c r="T40" s="27"/>
      <c r="U40" s="28"/>
      <c r="V40" s="27"/>
      <c r="W40" s="28"/>
      <c r="X40" s="45"/>
      <c r="Y40" s="55"/>
      <c r="Z40" s="56"/>
      <c r="AA40" s="58"/>
    </row>
    <row r="41" spans="1:27">
      <c r="A41" s="13"/>
      <c r="B41" s="14"/>
      <c r="C41" s="13"/>
      <c r="D41" s="14"/>
      <c r="E41" s="13"/>
      <c r="F41" s="14"/>
      <c r="G41" s="15"/>
      <c r="H41" s="13"/>
      <c r="I41" s="14"/>
      <c r="J41" s="13"/>
      <c r="K41" s="14"/>
      <c r="L41" s="27"/>
      <c r="M41" s="28"/>
      <c r="N41" s="27"/>
      <c r="O41" s="28"/>
      <c r="P41" s="27"/>
      <c r="Q41" s="28"/>
      <c r="R41" s="27"/>
      <c r="S41" s="28"/>
      <c r="T41" s="27"/>
      <c r="U41" s="28"/>
      <c r="V41" s="27"/>
      <c r="W41" s="28"/>
      <c r="X41" s="45"/>
      <c r="Y41" s="55"/>
      <c r="Z41" s="56"/>
      <c r="AA41" s="58"/>
    </row>
    <row r="42" spans="1:27">
      <c r="A42" s="13"/>
      <c r="B42" s="14"/>
      <c r="C42" s="13"/>
      <c r="D42" s="14"/>
      <c r="E42" s="13"/>
      <c r="F42" s="14"/>
      <c r="G42" s="15"/>
      <c r="H42" s="13"/>
      <c r="I42" s="14"/>
      <c r="J42" s="13"/>
      <c r="K42" s="14"/>
      <c r="L42" s="27"/>
      <c r="M42" s="28"/>
      <c r="N42" s="27"/>
      <c r="O42" s="28"/>
      <c r="P42" s="27"/>
      <c r="Q42" s="28"/>
      <c r="R42" s="27"/>
      <c r="S42" s="28"/>
      <c r="T42" s="27"/>
      <c r="U42" s="28"/>
      <c r="V42" s="27"/>
      <c r="W42" s="28"/>
      <c r="X42" s="45"/>
      <c r="Y42" s="55"/>
      <c r="Z42" s="56"/>
      <c r="AA42" s="58"/>
    </row>
    <row r="43" spans="1:27">
      <c r="A43" s="13"/>
      <c r="B43" s="14"/>
      <c r="C43" s="13"/>
      <c r="D43" s="14"/>
      <c r="E43" s="13"/>
      <c r="F43" s="14"/>
      <c r="G43" s="15"/>
      <c r="H43" s="13"/>
      <c r="I43" s="14"/>
      <c r="J43" s="13"/>
      <c r="K43" s="14"/>
      <c r="L43" s="27"/>
      <c r="M43" s="28"/>
      <c r="N43" s="27"/>
      <c r="O43" s="28"/>
      <c r="P43" s="27"/>
      <c r="Q43" s="28"/>
      <c r="R43" s="27"/>
      <c r="S43" s="28"/>
      <c r="T43" s="27"/>
      <c r="U43" s="28"/>
      <c r="V43" s="27"/>
      <c r="W43" s="28"/>
      <c r="X43" s="45"/>
      <c r="Y43" s="55"/>
      <c r="Z43" s="56"/>
      <c r="AA43" s="58"/>
    </row>
    <row r="44" spans="1:27">
      <c r="A44" s="13"/>
      <c r="B44" s="14"/>
      <c r="C44" s="13"/>
      <c r="D44" s="14"/>
      <c r="E44" s="13"/>
      <c r="F44" s="14"/>
      <c r="G44" s="15"/>
      <c r="H44" s="13"/>
      <c r="I44" s="14"/>
      <c r="J44" s="13"/>
      <c r="K44" s="14"/>
      <c r="L44" s="27"/>
      <c r="M44" s="28"/>
      <c r="N44" s="27"/>
      <c r="O44" s="28"/>
      <c r="P44" s="27"/>
      <c r="Q44" s="28"/>
      <c r="R44" s="27"/>
      <c r="S44" s="28"/>
      <c r="T44" s="27"/>
      <c r="U44" s="28"/>
      <c r="V44" s="27"/>
      <c r="W44" s="28"/>
      <c r="X44" s="45"/>
      <c r="Y44" s="55"/>
      <c r="Z44" s="56"/>
      <c r="AA44" s="58"/>
    </row>
    <row r="45" spans="1:27">
      <c r="A45" s="13"/>
      <c r="B45" s="14"/>
      <c r="C45" s="13"/>
      <c r="D45" s="14"/>
      <c r="E45" s="13"/>
      <c r="F45" s="14"/>
      <c r="G45" s="15"/>
      <c r="H45" s="13"/>
      <c r="I45" s="14"/>
      <c r="J45" s="13"/>
      <c r="K45" s="14"/>
      <c r="L45" s="27"/>
      <c r="M45" s="28"/>
      <c r="N45" s="27"/>
      <c r="O45" s="28"/>
      <c r="P45" s="27"/>
      <c r="Q45" s="28"/>
      <c r="R45" s="27"/>
      <c r="S45" s="28"/>
      <c r="T45" s="27"/>
      <c r="U45" s="28"/>
      <c r="V45" s="27"/>
      <c r="W45" s="28"/>
      <c r="X45" s="45"/>
      <c r="Y45" s="55"/>
      <c r="Z45" s="56"/>
      <c r="AA45" s="58"/>
    </row>
    <row r="46" spans="1:27">
      <c r="A46" s="13"/>
      <c r="B46" s="14"/>
      <c r="C46" s="13"/>
      <c r="D46" s="14"/>
      <c r="E46" s="13"/>
      <c r="F46" s="14"/>
      <c r="G46" s="15"/>
      <c r="H46" s="13"/>
      <c r="I46" s="14"/>
      <c r="J46" s="13"/>
      <c r="K46" s="14"/>
      <c r="L46" s="27"/>
      <c r="M46" s="28"/>
      <c r="N46" s="27"/>
      <c r="O46" s="28"/>
      <c r="P46" s="27"/>
      <c r="Q46" s="28"/>
      <c r="R46" s="27"/>
      <c r="S46" s="28"/>
      <c r="T46" s="27"/>
      <c r="U46" s="28"/>
      <c r="V46" s="27"/>
      <c r="W46" s="28"/>
      <c r="X46" s="45"/>
      <c r="Y46" s="55"/>
      <c r="Z46" s="56"/>
      <c r="AA46" s="58"/>
    </row>
    <row r="47" spans="1:27">
      <c r="A47" s="13"/>
      <c r="B47" s="14"/>
      <c r="C47" s="13"/>
      <c r="D47" s="14"/>
      <c r="E47" s="13"/>
      <c r="F47" s="14"/>
      <c r="G47" s="15"/>
      <c r="H47" s="13"/>
      <c r="I47" s="14"/>
      <c r="J47" s="13"/>
      <c r="K47" s="14"/>
      <c r="L47" s="27"/>
      <c r="M47" s="28"/>
      <c r="N47" s="27"/>
      <c r="O47" s="28"/>
      <c r="P47" s="27"/>
      <c r="Q47" s="28"/>
      <c r="R47" s="27"/>
      <c r="S47" s="28"/>
      <c r="T47" s="27"/>
      <c r="U47" s="28"/>
      <c r="V47" s="27"/>
      <c r="W47" s="28"/>
      <c r="X47" s="45"/>
      <c r="Y47" s="55"/>
      <c r="Z47" s="56"/>
      <c r="AA47" s="58"/>
    </row>
    <row r="48" spans="1:27">
      <c r="A48" s="13"/>
      <c r="B48" s="14"/>
      <c r="C48" s="13"/>
      <c r="D48" s="14"/>
      <c r="E48" s="13"/>
      <c r="F48" s="14"/>
      <c r="G48" s="15"/>
      <c r="H48" s="13"/>
      <c r="I48" s="14"/>
      <c r="J48" s="13"/>
      <c r="K48" s="14"/>
      <c r="L48" s="27"/>
      <c r="M48" s="28"/>
      <c r="N48" s="27"/>
      <c r="O48" s="28"/>
      <c r="P48" s="27"/>
      <c r="Q48" s="28"/>
      <c r="R48" s="27"/>
      <c r="S48" s="28"/>
      <c r="T48" s="27"/>
      <c r="U48" s="28"/>
      <c r="V48" s="27"/>
      <c r="W48" s="28"/>
      <c r="X48" s="45"/>
      <c r="Y48" s="55"/>
      <c r="Z48" s="56"/>
      <c r="AA48" s="58"/>
    </row>
    <row r="49" spans="1:27">
      <c r="A49" s="13"/>
      <c r="B49" s="14"/>
      <c r="C49" s="13"/>
      <c r="D49" s="14"/>
      <c r="E49" s="13"/>
      <c r="F49" s="14"/>
      <c r="G49" s="15"/>
      <c r="H49" s="13"/>
      <c r="I49" s="14"/>
      <c r="J49" s="13"/>
      <c r="K49" s="14"/>
      <c r="L49" s="27"/>
      <c r="M49" s="28"/>
      <c r="N49" s="27"/>
      <c r="O49" s="28"/>
      <c r="P49" s="27"/>
      <c r="Q49" s="28"/>
      <c r="R49" s="27"/>
      <c r="S49" s="28"/>
      <c r="T49" s="27"/>
      <c r="U49" s="28"/>
      <c r="V49" s="27"/>
      <c r="W49" s="28"/>
      <c r="X49" s="45"/>
      <c r="Y49" s="55"/>
      <c r="Z49" s="56"/>
      <c r="AA49" s="58"/>
    </row>
    <row r="50" spans="1:27">
      <c r="A50" s="13"/>
      <c r="B50" s="14"/>
      <c r="C50" s="13"/>
      <c r="D50" s="14"/>
      <c r="E50" s="13"/>
      <c r="F50" s="14"/>
      <c r="G50" s="15"/>
      <c r="H50" s="13"/>
      <c r="I50" s="14"/>
      <c r="J50" s="13"/>
      <c r="K50" s="14"/>
      <c r="L50" s="27"/>
      <c r="M50" s="28"/>
      <c r="N50" s="27"/>
      <c r="O50" s="28"/>
      <c r="P50" s="27"/>
      <c r="Q50" s="28"/>
      <c r="R50" s="27"/>
      <c r="S50" s="28"/>
      <c r="T50" s="27"/>
      <c r="U50" s="28"/>
      <c r="V50" s="27"/>
      <c r="W50" s="28"/>
      <c r="X50" s="45"/>
      <c r="Y50" s="55"/>
      <c r="Z50" s="56"/>
      <c r="AA50" s="58"/>
    </row>
    <row r="51" spans="1:27">
      <c r="A51" s="13"/>
      <c r="B51" s="14"/>
      <c r="C51" s="13"/>
      <c r="D51" s="14"/>
      <c r="E51" s="13"/>
      <c r="F51" s="14"/>
      <c r="G51" s="15"/>
      <c r="H51" s="13"/>
      <c r="I51" s="14"/>
      <c r="J51" s="13"/>
      <c r="K51" s="14"/>
      <c r="L51" s="27"/>
      <c r="M51" s="28"/>
      <c r="N51" s="27"/>
      <c r="O51" s="28"/>
      <c r="P51" s="27"/>
      <c r="Q51" s="28"/>
      <c r="R51" s="27"/>
      <c r="S51" s="28"/>
      <c r="T51" s="27"/>
      <c r="U51" s="28"/>
      <c r="V51" s="27"/>
      <c r="W51" s="28"/>
      <c r="X51" s="45"/>
      <c r="Y51" s="55"/>
      <c r="Z51" s="56"/>
      <c r="AA51" s="58"/>
    </row>
    <row r="52" spans="1:27">
      <c r="A52" s="13"/>
      <c r="B52" s="14"/>
      <c r="C52" s="13"/>
      <c r="D52" s="14"/>
      <c r="E52" s="13"/>
      <c r="F52" s="14"/>
      <c r="G52" s="15"/>
      <c r="H52" s="13"/>
      <c r="I52" s="14"/>
      <c r="J52" s="13"/>
      <c r="K52" s="14"/>
      <c r="L52" s="27"/>
      <c r="M52" s="28"/>
      <c r="N52" s="27"/>
      <c r="O52" s="28"/>
      <c r="P52" s="27"/>
      <c r="Q52" s="28"/>
      <c r="R52" s="27"/>
      <c r="S52" s="28"/>
      <c r="T52" s="27"/>
      <c r="U52" s="28"/>
      <c r="V52" s="27"/>
      <c r="W52" s="28"/>
      <c r="X52" s="45"/>
      <c r="Y52" s="55"/>
      <c r="Z52" s="56"/>
      <c r="AA52" s="58"/>
    </row>
    <row r="53" spans="1:27">
      <c r="A53" s="13"/>
      <c r="B53" s="14"/>
      <c r="C53" s="13"/>
      <c r="D53" s="14"/>
      <c r="E53" s="13"/>
      <c r="F53" s="14"/>
      <c r="G53" s="15"/>
      <c r="H53" s="13"/>
      <c r="I53" s="14"/>
      <c r="J53" s="13"/>
      <c r="K53" s="14"/>
      <c r="L53" s="27"/>
      <c r="M53" s="28"/>
      <c r="N53" s="27"/>
      <c r="O53" s="28"/>
      <c r="P53" s="27"/>
      <c r="Q53" s="28"/>
      <c r="R53" s="27"/>
      <c r="S53" s="28"/>
      <c r="T53" s="27"/>
      <c r="U53" s="28"/>
      <c r="V53" s="27"/>
      <c r="W53" s="28"/>
      <c r="X53" s="45"/>
      <c r="Y53" s="55"/>
      <c r="Z53" s="56"/>
      <c r="AA53" s="58"/>
    </row>
    <row r="54" ht="16.35" spans="1:27">
      <c r="A54" s="16"/>
      <c r="B54" s="17"/>
      <c r="C54" s="16"/>
      <c r="D54" s="17"/>
      <c r="E54" s="16"/>
      <c r="F54" s="17"/>
      <c r="G54" s="18"/>
      <c r="H54" s="16"/>
      <c r="I54" s="17"/>
      <c r="J54" s="16"/>
      <c r="K54" s="17"/>
      <c r="L54" s="29"/>
      <c r="M54" s="30"/>
      <c r="N54" s="29"/>
      <c r="O54" s="30"/>
      <c r="P54" s="29"/>
      <c r="Q54" s="30"/>
      <c r="R54" s="29"/>
      <c r="S54" s="30"/>
      <c r="T54" s="29"/>
      <c r="U54" s="30"/>
      <c r="V54" s="29"/>
      <c r="W54" s="30"/>
      <c r="X54" s="45"/>
      <c r="Y54" s="59"/>
      <c r="Z54" s="60"/>
      <c r="AA54" s="61"/>
    </row>
    <row r="63" ht="16.95" spans="12:38">
      <c r="L63" s="31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</row>
    <row r="64" spans="12:38">
      <c r="L64" s="33"/>
      <c r="M64" s="34"/>
      <c r="N64" s="35"/>
      <c r="O64" s="36"/>
      <c r="P64" s="37"/>
      <c r="Q64" s="36"/>
      <c r="R64" s="37"/>
      <c r="S64" s="36"/>
      <c r="T64" s="37"/>
      <c r="U64" s="36"/>
      <c r="V64" s="37"/>
      <c r="W64" s="36"/>
      <c r="X64" s="37"/>
      <c r="Y64" s="36"/>
      <c r="Z64" s="37"/>
      <c r="AA64" s="36"/>
      <c r="AB64" s="37"/>
      <c r="AC64" s="36"/>
      <c r="AD64" s="37"/>
      <c r="AE64" s="36"/>
      <c r="AF64" s="37"/>
      <c r="AG64" s="34"/>
      <c r="AH64" s="62"/>
      <c r="AI64" s="34"/>
      <c r="AJ64" s="62"/>
      <c r="AK64" s="34"/>
      <c r="AL64" s="35"/>
    </row>
    <row r="65" ht="16.35" spans="12:38">
      <c r="L65" s="63"/>
      <c r="M65" s="64"/>
      <c r="N65" s="65"/>
      <c r="O65" s="66"/>
      <c r="P65" s="67"/>
      <c r="Q65" s="66"/>
      <c r="R65" s="67"/>
      <c r="S65" s="66"/>
      <c r="T65" s="67"/>
      <c r="U65" s="66"/>
      <c r="V65" s="67"/>
      <c r="W65" s="66"/>
      <c r="X65" s="78"/>
      <c r="Y65" s="66"/>
      <c r="Z65" s="67"/>
      <c r="AA65" s="66"/>
      <c r="AB65" s="67"/>
      <c r="AC65" s="66"/>
      <c r="AD65" s="67"/>
      <c r="AE65" s="66"/>
      <c r="AF65" s="67"/>
      <c r="AG65" s="64"/>
      <c r="AH65" s="80"/>
      <c r="AI65" s="64"/>
      <c r="AJ65" s="80"/>
      <c r="AK65" s="64"/>
      <c r="AL65" s="65"/>
    </row>
    <row r="66" ht="16.35" spans="12:38">
      <c r="L66" s="68"/>
      <c r="M66" s="69"/>
      <c r="N66" s="70"/>
      <c r="O66" s="71"/>
      <c r="P66" s="72"/>
      <c r="Q66" s="71"/>
      <c r="R66" s="72"/>
      <c r="S66" s="71"/>
      <c r="T66" s="72"/>
      <c r="U66" s="71"/>
      <c r="V66" s="72"/>
      <c r="W66" s="71"/>
      <c r="X66" s="72"/>
      <c r="Y66" s="71"/>
      <c r="Z66" s="72"/>
      <c r="AA66" s="71"/>
      <c r="AB66" s="72"/>
      <c r="AC66" s="71"/>
      <c r="AD66" s="72"/>
      <c r="AE66" s="71"/>
      <c r="AF66" s="72"/>
      <c r="AG66" s="81"/>
      <c r="AH66" s="82"/>
      <c r="AI66" s="83"/>
      <c r="AJ66" s="84"/>
      <c r="AK66" s="69"/>
      <c r="AL66" s="70"/>
    </row>
    <row r="67" spans="12:38">
      <c r="L67" s="73"/>
      <c r="M67" s="74"/>
      <c r="N67" s="75"/>
      <c r="O67" s="76"/>
      <c r="P67" s="77"/>
      <c r="Q67" s="76"/>
      <c r="R67" s="77"/>
      <c r="S67" s="76"/>
      <c r="T67" s="77"/>
      <c r="U67" s="76"/>
      <c r="V67" s="77"/>
      <c r="W67" s="76"/>
      <c r="X67" s="77"/>
      <c r="Y67" s="76"/>
      <c r="Z67" s="77"/>
      <c r="AA67" s="76"/>
      <c r="AB67" s="77"/>
      <c r="AC67" s="76"/>
      <c r="AD67" s="77"/>
      <c r="AE67" s="76"/>
      <c r="AF67" s="77"/>
      <c r="AG67" s="85"/>
      <c r="AH67" s="86"/>
      <c r="AI67" s="87"/>
      <c r="AJ67" s="88"/>
      <c r="AK67" s="74"/>
      <c r="AL67" s="75"/>
    </row>
    <row r="68" spans="12:38">
      <c r="L68" s="73"/>
      <c r="M68" s="74"/>
      <c r="N68" s="75"/>
      <c r="O68" s="76"/>
      <c r="P68" s="77"/>
      <c r="Q68" s="76"/>
      <c r="R68" s="77"/>
      <c r="S68" s="76"/>
      <c r="T68" s="77"/>
      <c r="U68" s="76"/>
      <c r="V68" s="77"/>
      <c r="W68" s="76"/>
      <c r="X68" s="77"/>
      <c r="Y68" s="76"/>
      <c r="Z68" s="77"/>
      <c r="AA68" s="76"/>
      <c r="AB68" s="77"/>
      <c r="AC68" s="76"/>
      <c r="AD68" s="77"/>
      <c r="AE68" s="76"/>
      <c r="AF68" s="77"/>
      <c r="AG68" s="85"/>
      <c r="AH68" s="86"/>
      <c r="AI68" s="87"/>
      <c r="AJ68" s="88"/>
      <c r="AK68" s="74"/>
      <c r="AL68" s="75"/>
    </row>
    <row r="69" spans="12:38">
      <c r="L69" s="73"/>
      <c r="M69" s="74"/>
      <c r="N69" s="75"/>
      <c r="O69" s="76"/>
      <c r="P69" s="77"/>
      <c r="Q69" s="76"/>
      <c r="R69" s="77"/>
      <c r="S69" s="76"/>
      <c r="T69" s="77"/>
      <c r="U69" s="76"/>
      <c r="V69" s="77"/>
      <c r="W69" s="76"/>
      <c r="X69" s="77"/>
      <c r="Y69" s="76"/>
      <c r="Z69" s="77"/>
      <c r="AA69" s="76"/>
      <c r="AB69" s="77"/>
      <c r="AC69" s="76"/>
      <c r="AD69" s="77"/>
      <c r="AE69" s="76"/>
      <c r="AF69" s="77"/>
      <c r="AG69" s="85"/>
      <c r="AH69" s="86"/>
      <c r="AI69" s="87"/>
      <c r="AJ69" s="88"/>
      <c r="AK69" s="74"/>
      <c r="AL69" s="75"/>
    </row>
    <row r="70" spans="12:38">
      <c r="L70" s="73"/>
      <c r="M70" s="74"/>
      <c r="N70" s="75"/>
      <c r="O70" s="76"/>
      <c r="P70" s="77"/>
      <c r="Q70" s="76"/>
      <c r="R70" s="77"/>
      <c r="S70" s="76"/>
      <c r="T70" s="77"/>
      <c r="U70" s="76"/>
      <c r="V70" s="77"/>
      <c r="W70" s="76"/>
      <c r="X70" s="77"/>
      <c r="Y70" s="76"/>
      <c r="Z70" s="77"/>
      <c r="AA70" s="76"/>
      <c r="AB70" s="77"/>
      <c r="AC70" s="76"/>
      <c r="AD70" s="77"/>
      <c r="AE70" s="76"/>
      <c r="AF70" s="77"/>
      <c r="AG70" s="85"/>
      <c r="AH70" s="86"/>
      <c r="AI70" s="87"/>
      <c r="AJ70" s="88"/>
      <c r="AK70" s="74"/>
      <c r="AL70" s="75"/>
    </row>
    <row r="71" spans="12:38">
      <c r="L71" s="73"/>
      <c r="M71" s="74"/>
      <c r="N71" s="75"/>
      <c r="O71" s="76"/>
      <c r="P71" s="77"/>
      <c r="Q71" s="76"/>
      <c r="R71" s="77"/>
      <c r="S71" s="76"/>
      <c r="T71" s="77"/>
      <c r="U71" s="76"/>
      <c r="V71" s="77"/>
      <c r="W71" s="76"/>
      <c r="X71" s="77"/>
      <c r="Y71" s="76"/>
      <c r="Z71" s="77"/>
      <c r="AA71" s="76"/>
      <c r="AB71" s="77"/>
      <c r="AC71" s="76"/>
      <c r="AD71" s="77"/>
      <c r="AE71" s="76"/>
      <c r="AF71" s="77"/>
      <c r="AG71" s="85"/>
      <c r="AH71" s="86"/>
      <c r="AI71" s="87"/>
      <c r="AJ71" s="88"/>
      <c r="AK71" s="74"/>
      <c r="AL71" s="75"/>
    </row>
    <row r="72" spans="12:38">
      <c r="L72" s="73"/>
      <c r="M72" s="74"/>
      <c r="N72" s="75"/>
      <c r="O72" s="76"/>
      <c r="P72" s="77"/>
      <c r="Q72" s="76"/>
      <c r="R72" s="77"/>
      <c r="S72" s="76"/>
      <c r="T72" s="77"/>
      <c r="U72" s="76"/>
      <c r="V72" s="77"/>
      <c r="W72" s="76"/>
      <c r="X72" s="77"/>
      <c r="Y72" s="76"/>
      <c r="Z72" s="77"/>
      <c r="AA72" s="76"/>
      <c r="AB72" s="77"/>
      <c r="AC72" s="76"/>
      <c r="AD72" s="77"/>
      <c r="AE72" s="76"/>
      <c r="AF72" s="79"/>
      <c r="AG72" s="85"/>
      <c r="AH72" s="86"/>
      <c r="AI72" s="87"/>
      <c r="AJ72" s="88"/>
      <c r="AK72" s="74"/>
      <c r="AL72" s="75"/>
    </row>
    <row r="73" spans="12:38">
      <c r="L73" s="73"/>
      <c r="M73" s="74"/>
      <c r="N73" s="75"/>
      <c r="O73" s="76"/>
      <c r="P73" s="77"/>
      <c r="Q73" s="76"/>
      <c r="R73" s="77"/>
      <c r="S73" s="76"/>
      <c r="T73" s="77"/>
      <c r="U73" s="76"/>
      <c r="V73" s="77"/>
      <c r="W73" s="76"/>
      <c r="X73" s="77"/>
      <c r="Y73" s="76"/>
      <c r="Z73" s="77"/>
      <c r="AA73" s="76"/>
      <c r="AB73" s="77"/>
      <c r="AC73" s="76"/>
      <c r="AD73" s="77"/>
      <c r="AE73" s="76"/>
      <c r="AF73" s="77"/>
      <c r="AG73" s="85"/>
      <c r="AH73" s="86"/>
      <c r="AI73" s="87"/>
      <c r="AJ73" s="88"/>
      <c r="AK73" s="74"/>
      <c r="AL73" s="75"/>
    </row>
    <row r="74" spans="12:38">
      <c r="L74" s="73"/>
      <c r="M74" s="74"/>
      <c r="N74" s="75"/>
      <c r="O74" s="76"/>
      <c r="P74" s="77"/>
      <c r="Q74" s="76"/>
      <c r="R74" s="77"/>
      <c r="S74" s="76"/>
      <c r="T74" s="77"/>
      <c r="U74" s="76"/>
      <c r="V74" s="77"/>
      <c r="W74" s="76"/>
      <c r="X74" s="77"/>
      <c r="Y74" s="76"/>
      <c r="Z74" s="77"/>
      <c r="AA74" s="76"/>
      <c r="AB74" s="77"/>
      <c r="AC74" s="76"/>
      <c r="AD74" s="77"/>
      <c r="AE74" s="76"/>
      <c r="AF74" s="77"/>
      <c r="AG74" s="85"/>
      <c r="AH74" s="86"/>
      <c r="AI74" s="87"/>
      <c r="AJ74" s="88"/>
      <c r="AK74" s="74"/>
      <c r="AL74" s="75"/>
    </row>
    <row r="75" spans="12:38">
      <c r="L75" s="73"/>
      <c r="M75" s="74"/>
      <c r="N75" s="75"/>
      <c r="O75" s="76"/>
      <c r="P75" s="77"/>
      <c r="Q75" s="76"/>
      <c r="R75" s="77"/>
      <c r="S75" s="76"/>
      <c r="T75" s="77"/>
      <c r="U75" s="76"/>
      <c r="V75" s="77"/>
      <c r="W75" s="76"/>
      <c r="X75" s="77"/>
      <c r="Y75" s="76"/>
      <c r="Z75" s="77"/>
      <c r="AA75" s="76"/>
      <c r="AB75" s="77"/>
      <c r="AC75" s="76"/>
      <c r="AD75" s="77"/>
      <c r="AE75" s="76"/>
      <c r="AF75" s="79"/>
      <c r="AG75" s="85"/>
      <c r="AH75" s="86"/>
      <c r="AI75" s="87"/>
      <c r="AJ75" s="88"/>
      <c r="AK75" s="74"/>
      <c r="AL75" s="75"/>
    </row>
    <row r="76" spans="12:38">
      <c r="L76" s="73"/>
      <c r="M76" s="74"/>
      <c r="N76" s="75"/>
      <c r="O76" s="76"/>
      <c r="P76" s="77"/>
      <c r="Q76" s="76"/>
      <c r="R76" s="77"/>
      <c r="S76" s="76"/>
      <c r="T76" s="77"/>
      <c r="U76" s="76"/>
      <c r="V76" s="77"/>
      <c r="W76" s="76"/>
      <c r="X76" s="77"/>
      <c r="Y76" s="76"/>
      <c r="Z76" s="77"/>
      <c r="AA76" s="76"/>
      <c r="AB76" s="77"/>
      <c r="AC76" s="76"/>
      <c r="AD76" s="77"/>
      <c r="AE76" s="76"/>
      <c r="AF76" s="77"/>
      <c r="AG76" s="85"/>
      <c r="AH76" s="86"/>
      <c r="AI76" s="87"/>
      <c r="AJ76" s="88"/>
      <c r="AK76" s="74"/>
      <c r="AL76" s="75"/>
    </row>
    <row r="77" spans="12:38">
      <c r="L77" s="73"/>
      <c r="M77" s="74"/>
      <c r="N77" s="75"/>
      <c r="O77" s="76"/>
      <c r="P77" s="77"/>
      <c r="Q77" s="76"/>
      <c r="R77" s="77"/>
      <c r="S77" s="76"/>
      <c r="T77" s="77"/>
      <c r="U77" s="76"/>
      <c r="V77" s="77"/>
      <c r="W77" s="76"/>
      <c r="X77" s="77"/>
      <c r="Y77" s="76"/>
      <c r="Z77" s="77"/>
      <c r="AA77" s="76"/>
      <c r="AB77" s="77"/>
      <c r="AC77" s="76"/>
      <c r="AD77" s="77"/>
      <c r="AE77" s="76"/>
      <c r="AF77" s="77"/>
      <c r="AG77" s="85"/>
      <c r="AH77" s="86"/>
      <c r="AI77" s="87"/>
      <c r="AJ77" s="88"/>
      <c r="AK77" s="74"/>
      <c r="AL77" s="75"/>
    </row>
    <row r="78" spans="12:38">
      <c r="L78" s="73"/>
      <c r="M78" s="74"/>
      <c r="N78" s="75"/>
      <c r="O78" s="76"/>
      <c r="P78" s="77"/>
      <c r="Q78" s="76"/>
      <c r="R78" s="77"/>
      <c r="S78" s="76"/>
      <c r="T78" s="77"/>
      <c r="U78" s="76"/>
      <c r="V78" s="77"/>
      <c r="W78" s="76"/>
      <c r="X78" s="77"/>
      <c r="Y78" s="76"/>
      <c r="Z78" s="77"/>
      <c r="AA78" s="76"/>
      <c r="AB78" s="77"/>
      <c r="AC78" s="76"/>
      <c r="AD78" s="77"/>
      <c r="AE78" s="76"/>
      <c r="AF78" s="77"/>
      <c r="AG78" s="85"/>
      <c r="AH78" s="86"/>
      <c r="AI78" s="87"/>
      <c r="AJ78" s="88"/>
      <c r="AK78" s="74"/>
      <c r="AL78" s="75"/>
    </row>
    <row r="79" spans="12:38">
      <c r="L79" s="73"/>
      <c r="M79" s="74"/>
      <c r="N79" s="75"/>
      <c r="O79" s="76"/>
      <c r="P79" s="77"/>
      <c r="Q79" s="76"/>
      <c r="R79" s="77"/>
      <c r="S79" s="76"/>
      <c r="T79" s="77"/>
      <c r="U79" s="76"/>
      <c r="V79" s="77"/>
      <c r="W79" s="76"/>
      <c r="X79" s="77"/>
      <c r="Y79" s="76"/>
      <c r="Z79" s="77"/>
      <c r="AA79" s="76"/>
      <c r="AB79" s="77"/>
      <c r="AC79" s="76"/>
      <c r="AD79" s="77"/>
      <c r="AE79" s="76"/>
      <c r="AF79" s="77"/>
      <c r="AG79" s="85"/>
      <c r="AH79" s="86"/>
      <c r="AI79" s="87"/>
      <c r="AJ79" s="88"/>
      <c r="AK79" s="74"/>
      <c r="AL79" s="75"/>
    </row>
    <row r="80" spans="12:38">
      <c r="L80" s="73"/>
      <c r="M80" s="74"/>
      <c r="N80" s="75"/>
      <c r="O80" s="76"/>
      <c r="P80" s="77"/>
      <c r="Q80" s="76"/>
      <c r="R80" s="77"/>
      <c r="S80" s="76"/>
      <c r="T80" s="77"/>
      <c r="U80" s="76"/>
      <c r="V80" s="77"/>
      <c r="W80" s="76"/>
      <c r="X80" s="77"/>
      <c r="Y80" s="76"/>
      <c r="Z80" s="77"/>
      <c r="AA80" s="76"/>
      <c r="AB80" s="77"/>
      <c r="AC80" s="76"/>
      <c r="AD80" s="77"/>
      <c r="AE80" s="76"/>
      <c r="AF80" s="77"/>
      <c r="AG80" s="85"/>
      <c r="AH80" s="86"/>
      <c r="AI80" s="87"/>
      <c r="AJ80" s="88"/>
      <c r="AK80" s="74"/>
      <c r="AL80" s="75"/>
    </row>
    <row r="81" spans="12:38">
      <c r="L81" s="73"/>
      <c r="M81" s="74"/>
      <c r="N81" s="75"/>
      <c r="O81" s="76"/>
      <c r="P81" s="77"/>
      <c r="Q81" s="76"/>
      <c r="R81" s="77"/>
      <c r="S81" s="76"/>
      <c r="T81" s="77"/>
      <c r="U81" s="76"/>
      <c r="V81" s="77"/>
      <c r="W81" s="76"/>
      <c r="X81" s="77"/>
      <c r="Y81" s="76"/>
      <c r="Z81" s="77"/>
      <c r="AA81" s="76"/>
      <c r="AB81" s="77"/>
      <c r="AC81" s="76"/>
      <c r="AD81" s="77"/>
      <c r="AE81" s="76"/>
      <c r="AF81" s="77"/>
      <c r="AG81" s="85"/>
      <c r="AH81" s="86"/>
      <c r="AI81" s="87"/>
      <c r="AJ81" s="88"/>
      <c r="AK81" s="74"/>
      <c r="AL81" s="75"/>
    </row>
    <row r="82" spans="12:38">
      <c r="L82" s="73"/>
      <c r="M82" s="74"/>
      <c r="N82" s="75"/>
      <c r="O82" s="76"/>
      <c r="P82" s="77"/>
      <c r="Q82" s="76"/>
      <c r="R82" s="77"/>
      <c r="S82" s="76"/>
      <c r="T82" s="77"/>
      <c r="U82" s="76"/>
      <c r="V82" s="77"/>
      <c r="W82" s="76"/>
      <c r="X82" s="77"/>
      <c r="Y82" s="76"/>
      <c r="Z82" s="77"/>
      <c r="AA82" s="76"/>
      <c r="AB82" s="77"/>
      <c r="AC82" s="76"/>
      <c r="AD82" s="77"/>
      <c r="AE82" s="76"/>
      <c r="AF82" s="77"/>
      <c r="AG82" s="85"/>
      <c r="AH82" s="86"/>
      <c r="AI82" s="87"/>
      <c r="AJ82" s="88"/>
      <c r="AK82" s="74"/>
      <c r="AL82" s="75"/>
    </row>
    <row r="83" spans="12:38">
      <c r="L83" s="73"/>
      <c r="M83" s="74"/>
      <c r="N83" s="75"/>
      <c r="O83" s="76"/>
      <c r="P83" s="77"/>
      <c r="Q83" s="76"/>
      <c r="R83" s="77"/>
      <c r="S83" s="76"/>
      <c r="T83" s="77"/>
      <c r="U83" s="76"/>
      <c r="V83" s="77"/>
      <c r="W83" s="76"/>
      <c r="X83" s="77"/>
      <c r="Y83" s="76"/>
      <c r="Z83" s="77"/>
      <c r="AA83" s="76"/>
      <c r="AB83" s="77"/>
      <c r="AC83" s="76"/>
      <c r="AD83" s="77"/>
      <c r="AE83" s="76"/>
      <c r="AF83" s="77"/>
      <c r="AG83" s="85"/>
      <c r="AH83" s="86"/>
      <c r="AI83" s="87"/>
      <c r="AJ83" s="88"/>
      <c r="AK83" s="74"/>
      <c r="AL83" s="75"/>
    </row>
    <row r="84" spans="12:38">
      <c r="L84" s="73"/>
      <c r="M84" s="74"/>
      <c r="N84" s="75"/>
      <c r="O84" s="76"/>
      <c r="P84" s="77"/>
      <c r="Q84" s="76"/>
      <c r="R84" s="77"/>
      <c r="S84" s="76"/>
      <c r="T84" s="77"/>
      <c r="U84" s="76"/>
      <c r="V84" s="77"/>
      <c r="W84" s="76"/>
      <c r="X84" s="77"/>
      <c r="Y84" s="76"/>
      <c r="Z84" s="77"/>
      <c r="AA84" s="76"/>
      <c r="AB84" s="77"/>
      <c r="AC84" s="76"/>
      <c r="AD84" s="77"/>
      <c r="AE84" s="76"/>
      <c r="AF84" s="77"/>
      <c r="AG84" s="85"/>
      <c r="AH84" s="86"/>
      <c r="AI84" s="87"/>
      <c r="AJ84" s="88"/>
      <c r="AK84" s="74"/>
      <c r="AL84" s="75"/>
    </row>
    <row r="85" spans="12:38">
      <c r="L85" s="73"/>
      <c r="M85" s="74"/>
      <c r="N85" s="75"/>
      <c r="O85" s="76"/>
      <c r="P85" s="77"/>
      <c r="Q85" s="76"/>
      <c r="R85" s="77"/>
      <c r="S85" s="76"/>
      <c r="T85" s="77"/>
      <c r="U85" s="76"/>
      <c r="V85" s="77"/>
      <c r="W85" s="76"/>
      <c r="X85" s="77"/>
      <c r="Y85" s="76"/>
      <c r="Z85" s="77"/>
      <c r="AA85" s="76"/>
      <c r="AB85" s="77"/>
      <c r="AC85" s="76"/>
      <c r="AD85" s="77"/>
      <c r="AE85" s="76"/>
      <c r="AF85" s="77"/>
      <c r="AG85" s="85"/>
      <c r="AH85" s="86"/>
      <c r="AI85" s="87"/>
      <c r="AJ85" s="88"/>
      <c r="AK85" s="74"/>
      <c r="AL85" s="75"/>
    </row>
    <row r="86" spans="12:38">
      <c r="L86" s="73"/>
      <c r="M86" s="74"/>
      <c r="N86" s="75"/>
      <c r="O86" s="76"/>
      <c r="P86" s="77"/>
      <c r="Q86" s="76"/>
      <c r="R86" s="77"/>
      <c r="S86" s="76"/>
      <c r="T86" s="77"/>
      <c r="U86" s="76"/>
      <c r="V86" s="77"/>
      <c r="W86" s="76"/>
      <c r="X86" s="77"/>
      <c r="Y86" s="76"/>
      <c r="Z86" s="77"/>
      <c r="AA86" s="76"/>
      <c r="AB86" s="77"/>
      <c r="AC86" s="76"/>
      <c r="AD86" s="77"/>
      <c r="AE86" s="76"/>
      <c r="AF86" s="77"/>
      <c r="AG86" s="85"/>
      <c r="AH86" s="86"/>
      <c r="AI86" s="87"/>
      <c r="AJ86" s="88"/>
      <c r="AK86" s="74"/>
      <c r="AL86" s="75"/>
    </row>
    <row r="87" spans="12:38">
      <c r="L87" s="73"/>
      <c r="M87" s="74"/>
      <c r="N87" s="75"/>
      <c r="O87" s="76"/>
      <c r="P87" s="77"/>
      <c r="Q87" s="76"/>
      <c r="R87" s="77"/>
      <c r="S87" s="76"/>
      <c r="T87" s="77"/>
      <c r="U87" s="76"/>
      <c r="V87" s="77"/>
      <c r="W87" s="76"/>
      <c r="X87" s="77"/>
      <c r="Y87" s="76"/>
      <c r="Z87" s="77"/>
      <c r="AA87" s="76"/>
      <c r="AB87" s="77"/>
      <c r="AC87" s="76"/>
      <c r="AD87" s="77"/>
      <c r="AE87" s="76"/>
      <c r="AF87" s="77"/>
      <c r="AG87" s="85"/>
      <c r="AH87" s="86"/>
      <c r="AI87" s="87"/>
      <c r="AJ87" s="88"/>
      <c r="AK87" s="74"/>
      <c r="AL87" s="75"/>
    </row>
    <row r="88" spans="12:38">
      <c r="L88" s="73"/>
      <c r="M88" s="74"/>
      <c r="N88" s="75"/>
      <c r="O88" s="76"/>
      <c r="P88" s="77"/>
      <c r="Q88" s="76"/>
      <c r="R88" s="77"/>
      <c r="S88" s="76"/>
      <c r="T88" s="77"/>
      <c r="U88" s="76"/>
      <c r="V88" s="77"/>
      <c r="W88" s="76"/>
      <c r="X88" s="77"/>
      <c r="Y88" s="76"/>
      <c r="Z88" s="77"/>
      <c r="AA88" s="76"/>
      <c r="AB88" s="77"/>
      <c r="AC88" s="76"/>
      <c r="AD88" s="77"/>
      <c r="AE88" s="76"/>
      <c r="AF88" s="77"/>
      <c r="AG88" s="85"/>
      <c r="AH88" s="86"/>
      <c r="AI88" s="87"/>
      <c r="AJ88" s="88"/>
      <c r="AK88" s="74"/>
      <c r="AL88" s="75"/>
    </row>
    <row r="89" spans="12:38">
      <c r="L89" s="73"/>
      <c r="M89" s="74"/>
      <c r="N89" s="75"/>
      <c r="O89" s="76"/>
      <c r="P89" s="77"/>
      <c r="Q89" s="76"/>
      <c r="R89" s="77"/>
      <c r="S89" s="76"/>
      <c r="T89" s="77"/>
      <c r="U89" s="76"/>
      <c r="V89" s="77"/>
      <c r="W89" s="76"/>
      <c r="X89" s="77"/>
      <c r="Y89" s="76"/>
      <c r="Z89" s="77"/>
      <c r="AA89" s="76"/>
      <c r="AB89" s="77"/>
      <c r="AC89" s="76"/>
      <c r="AD89" s="77"/>
      <c r="AE89" s="76"/>
      <c r="AF89" s="77"/>
      <c r="AG89" s="85"/>
      <c r="AH89" s="86"/>
      <c r="AI89" s="87"/>
      <c r="AJ89" s="88"/>
      <c r="AK89" s="74"/>
      <c r="AL89" s="75"/>
    </row>
    <row r="90" spans="12:38">
      <c r="L90" s="73"/>
      <c r="M90" s="74"/>
      <c r="N90" s="75"/>
      <c r="O90" s="76"/>
      <c r="P90" s="77"/>
      <c r="Q90" s="76"/>
      <c r="R90" s="77"/>
      <c r="S90" s="76"/>
      <c r="T90" s="77"/>
      <c r="U90" s="76"/>
      <c r="V90" s="77"/>
      <c r="W90" s="76"/>
      <c r="X90" s="77"/>
      <c r="Y90" s="76"/>
      <c r="Z90" s="77"/>
      <c r="AA90" s="76"/>
      <c r="AB90" s="77"/>
      <c r="AC90" s="76"/>
      <c r="AD90" s="77"/>
      <c r="AE90" s="76"/>
      <c r="AF90" s="77"/>
      <c r="AG90" s="85"/>
      <c r="AH90" s="86"/>
      <c r="AI90" s="87"/>
      <c r="AJ90" s="88"/>
      <c r="AK90" s="74"/>
      <c r="AL90" s="75"/>
    </row>
    <row r="91" spans="12:38">
      <c r="L91" s="73"/>
      <c r="M91" s="74"/>
      <c r="N91" s="75"/>
      <c r="O91" s="76"/>
      <c r="P91" s="77"/>
      <c r="Q91" s="76"/>
      <c r="R91" s="77"/>
      <c r="S91" s="76"/>
      <c r="T91" s="77"/>
      <c r="U91" s="76"/>
      <c r="V91" s="77"/>
      <c r="W91" s="76"/>
      <c r="X91" s="77"/>
      <c r="Y91" s="76"/>
      <c r="Z91" s="77"/>
      <c r="AA91" s="76"/>
      <c r="AB91" s="77"/>
      <c r="AC91" s="76"/>
      <c r="AD91" s="77"/>
      <c r="AE91" s="76"/>
      <c r="AF91" s="77"/>
      <c r="AG91" s="85"/>
      <c r="AH91" s="86"/>
      <c r="AI91" s="87"/>
      <c r="AJ91" s="88"/>
      <c r="AK91" s="74"/>
      <c r="AL91" s="75"/>
    </row>
    <row r="92" spans="12:38">
      <c r="L92" s="73"/>
      <c r="M92" s="74"/>
      <c r="N92" s="75"/>
      <c r="O92" s="76"/>
      <c r="P92" s="77"/>
      <c r="Q92" s="76"/>
      <c r="R92" s="77"/>
      <c r="S92" s="76"/>
      <c r="T92" s="77"/>
      <c r="U92" s="76"/>
      <c r="V92" s="77"/>
      <c r="W92" s="76"/>
      <c r="X92" s="77"/>
      <c r="Y92" s="76"/>
      <c r="Z92" s="77"/>
      <c r="AA92" s="76"/>
      <c r="AB92" s="77"/>
      <c r="AC92" s="76"/>
      <c r="AD92" s="77"/>
      <c r="AE92" s="76"/>
      <c r="AF92" s="77"/>
      <c r="AG92" s="85"/>
      <c r="AH92" s="86"/>
      <c r="AI92" s="87"/>
      <c r="AJ92" s="88"/>
      <c r="AK92" s="74"/>
      <c r="AL92" s="75"/>
    </row>
    <row r="93" spans="12:38">
      <c r="L93" s="73"/>
      <c r="M93" s="74"/>
      <c r="N93" s="75"/>
      <c r="O93" s="76"/>
      <c r="P93" s="77"/>
      <c r="Q93" s="76"/>
      <c r="R93" s="77"/>
      <c r="S93" s="76"/>
      <c r="T93" s="77"/>
      <c r="U93" s="76"/>
      <c r="V93" s="77"/>
      <c r="W93" s="76"/>
      <c r="X93" s="77"/>
      <c r="Y93" s="76"/>
      <c r="Z93" s="77"/>
      <c r="AA93" s="76"/>
      <c r="AB93" s="77"/>
      <c r="AC93" s="76"/>
      <c r="AD93" s="77"/>
      <c r="AE93" s="76"/>
      <c r="AF93" s="77"/>
      <c r="AG93" s="85"/>
      <c r="AH93" s="86"/>
      <c r="AI93" s="87"/>
      <c r="AJ93" s="88"/>
      <c r="AK93" s="74"/>
      <c r="AL93" s="75"/>
    </row>
    <row r="94" spans="12:38">
      <c r="L94" s="73"/>
      <c r="M94" s="74"/>
      <c r="N94" s="75"/>
      <c r="O94" s="76"/>
      <c r="P94" s="77"/>
      <c r="Q94" s="76"/>
      <c r="R94" s="77"/>
      <c r="S94" s="76"/>
      <c r="T94" s="77"/>
      <c r="U94" s="76"/>
      <c r="V94" s="77"/>
      <c r="W94" s="76"/>
      <c r="X94" s="77"/>
      <c r="Y94" s="76"/>
      <c r="Z94" s="77"/>
      <c r="AA94" s="76"/>
      <c r="AB94" s="77"/>
      <c r="AC94" s="76"/>
      <c r="AD94" s="77"/>
      <c r="AE94" s="76"/>
      <c r="AF94" s="77"/>
      <c r="AG94" s="85"/>
      <c r="AH94" s="86"/>
      <c r="AI94" s="87"/>
      <c r="AJ94" s="88"/>
      <c r="AK94" s="74"/>
      <c r="AL94" s="75"/>
    </row>
    <row r="95" spans="12:38">
      <c r="L95" s="73"/>
      <c r="M95" s="74"/>
      <c r="N95" s="75"/>
      <c r="O95" s="76"/>
      <c r="P95" s="77"/>
      <c r="Q95" s="76"/>
      <c r="R95" s="77"/>
      <c r="S95" s="76"/>
      <c r="T95" s="77"/>
      <c r="U95" s="76"/>
      <c r="V95" s="77"/>
      <c r="W95" s="76"/>
      <c r="X95" s="77"/>
      <c r="Y95" s="76"/>
      <c r="Z95" s="77"/>
      <c r="AA95" s="76"/>
      <c r="AB95" s="77"/>
      <c r="AC95" s="76"/>
      <c r="AD95" s="77"/>
      <c r="AE95" s="76"/>
      <c r="AF95" s="77"/>
      <c r="AG95" s="85"/>
      <c r="AH95" s="86"/>
      <c r="AI95" s="87"/>
      <c r="AJ95" s="88"/>
      <c r="AK95" s="74"/>
      <c r="AL95" s="75"/>
    </row>
    <row r="96" spans="12:38">
      <c r="L96" s="73"/>
      <c r="M96" s="74"/>
      <c r="N96" s="75"/>
      <c r="O96" s="76"/>
      <c r="P96" s="77"/>
      <c r="Q96" s="76"/>
      <c r="R96" s="77"/>
      <c r="S96" s="76"/>
      <c r="T96" s="77"/>
      <c r="U96" s="76"/>
      <c r="V96" s="77"/>
      <c r="W96" s="76"/>
      <c r="X96" s="77"/>
      <c r="Y96" s="76"/>
      <c r="Z96" s="77"/>
      <c r="AA96" s="76"/>
      <c r="AB96" s="77"/>
      <c r="AC96" s="76"/>
      <c r="AD96" s="77"/>
      <c r="AE96" s="76"/>
      <c r="AF96" s="77"/>
      <c r="AG96" s="85"/>
      <c r="AH96" s="86"/>
      <c r="AI96" s="87"/>
      <c r="AJ96" s="88"/>
      <c r="AK96" s="74"/>
      <c r="AL96" s="75"/>
    </row>
    <row r="97" spans="12:38">
      <c r="L97" s="73"/>
      <c r="M97" s="74"/>
      <c r="N97" s="75"/>
      <c r="O97" s="76"/>
      <c r="P97" s="77"/>
      <c r="Q97" s="76"/>
      <c r="R97" s="77"/>
      <c r="S97" s="76"/>
      <c r="T97" s="77"/>
      <c r="U97" s="76"/>
      <c r="V97" s="77"/>
      <c r="W97" s="76"/>
      <c r="X97" s="77"/>
      <c r="Y97" s="76"/>
      <c r="Z97" s="77"/>
      <c r="AA97" s="76"/>
      <c r="AB97" s="77"/>
      <c r="AC97" s="76"/>
      <c r="AD97" s="77"/>
      <c r="AE97" s="76"/>
      <c r="AF97" s="77"/>
      <c r="AG97" s="85"/>
      <c r="AH97" s="86"/>
      <c r="AI97" s="87"/>
      <c r="AJ97" s="88"/>
      <c r="AK97" s="74"/>
      <c r="AL97" s="75"/>
    </row>
    <row r="98" spans="12:38">
      <c r="L98" s="73"/>
      <c r="M98" s="74"/>
      <c r="N98" s="75"/>
      <c r="O98" s="76"/>
      <c r="P98" s="77"/>
      <c r="Q98" s="76"/>
      <c r="R98" s="77"/>
      <c r="S98" s="76"/>
      <c r="T98" s="77"/>
      <c r="U98" s="76"/>
      <c r="V98" s="77"/>
      <c r="W98" s="76"/>
      <c r="X98" s="77"/>
      <c r="Y98" s="76"/>
      <c r="Z98" s="77"/>
      <c r="AA98" s="76"/>
      <c r="AB98" s="77"/>
      <c r="AC98" s="76"/>
      <c r="AD98" s="77"/>
      <c r="AE98" s="76"/>
      <c r="AF98" s="77"/>
      <c r="AG98" s="85"/>
      <c r="AH98" s="86"/>
      <c r="AI98" s="87"/>
      <c r="AJ98" s="88"/>
      <c r="AK98" s="74"/>
      <c r="AL98" s="75"/>
    </row>
    <row r="99" spans="12:38">
      <c r="L99" s="73"/>
      <c r="M99" s="74"/>
      <c r="N99" s="75"/>
      <c r="O99" s="76"/>
      <c r="P99" s="77"/>
      <c r="Q99" s="76"/>
      <c r="R99" s="77"/>
      <c r="S99" s="76"/>
      <c r="T99" s="77"/>
      <c r="U99" s="76"/>
      <c r="V99" s="77"/>
      <c r="W99" s="76"/>
      <c r="X99" s="77"/>
      <c r="Y99" s="76"/>
      <c r="Z99" s="77"/>
      <c r="AA99" s="76"/>
      <c r="AB99" s="77"/>
      <c r="AC99" s="76"/>
      <c r="AD99" s="77"/>
      <c r="AE99" s="76"/>
      <c r="AF99" s="77"/>
      <c r="AG99" s="85"/>
      <c r="AH99" s="86"/>
      <c r="AI99" s="87"/>
      <c r="AJ99" s="88"/>
      <c r="AK99" s="74"/>
      <c r="AL99" s="75"/>
    </row>
    <row r="100" spans="12:38">
      <c r="L100" s="73"/>
      <c r="M100" s="74"/>
      <c r="N100" s="75"/>
      <c r="O100" s="76"/>
      <c r="P100" s="77"/>
      <c r="Q100" s="76"/>
      <c r="R100" s="77"/>
      <c r="S100" s="76"/>
      <c r="T100" s="77"/>
      <c r="U100" s="76"/>
      <c r="V100" s="77"/>
      <c r="W100" s="76"/>
      <c r="X100" s="77"/>
      <c r="Y100" s="76"/>
      <c r="Z100" s="77"/>
      <c r="AA100" s="76"/>
      <c r="AB100" s="77"/>
      <c r="AC100" s="76"/>
      <c r="AD100" s="77"/>
      <c r="AE100" s="76"/>
      <c r="AF100" s="77"/>
      <c r="AG100" s="85"/>
      <c r="AH100" s="86"/>
      <c r="AI100" s="87"/>
      <c r="AJ100" s="88"/>
      <c r="AK100" s="74"/>
      <c r="AL100" s="75"/>
    </row>
    <row r="101" spans="12:38">
      <c r="L101" s="73"/>
      <c r="M101" s="74"/>
      <c r="N101" s="75"/>
      <c r="O101" s="76"/>
      <c r="P101" s="77"/>
      <c r="Q101" s="76"/>
      <c r="R101" s="77"/>
      <c r="S101" s="76"/>
      <c r="T101" s="77"/>
      <c r="U101" s="76"/>
      <c r="V101" s="77"/>
      <c r="W101" s="76"/>
      <c r="X101" s="77"/>
      <c r="Y101" s="76"/>
      <c r="Z101" s="77"/>
      <c r="AA101" s="76"/>
      <c r="AB101" s="77"/>
      <c r="AC101" s="76"/>
      <c r="AD101" s="77"/>
      <c r="AE101" s="76"/>
      <c r="AF101" s="77"/>
      <c r="AG101" s="85"/>
      <c r="AH101" s="86"/>
      <c r="AI101" s="87"/>
      <c r="AJ101" s="88"/>
      <c r="AK101" s="74"/>
      <c r="AL101" s="75"/>
    </row>
    <row r="102" spans="12:38">
      <c r="L102" s="73"/>
      <c r="M102" s="74"/>
      <c r="N102" s="75"/>
      <c r="O102" s="76"/>
      <c r="P102" s="77"/>
      <c r="Q102" s="76"/>
      <c r="R102" s="77"/>
      <c r="S102" s="76"/>
      <c r="T102" s="77"/>
      <c r="U102" s="76"/>
      <c r="V102" s="77"/>
      <c r="W102" s="76"/>
      <c r="X102" s="77"/>
      <c r="Y102" s="76"/>
      <c r="Z102" s="77"/>
      <c r="AA102" s="76"/>
      <c r="AB102" s="77"/>
      <c r="AC102" s="76"/>
      <c r="AD102" s="77"/>
      <c r="AE102" s="76"/>
      <c r="AF102" s="77"/>
      <c r="AG102" s="85"/>
      <c r="AH102" s="86"/>
      <c r="AI102" s="87"/>
      <c r="AJ102" s="88"/>
      <c r="AK102" s="74"/>
      <c r="AL102" s="75"/>
    </row>
    <row r="103" spans="12:38">
      <c r="L103" s="73"/>
      <c r="M103" s="74"/>
      <c r="N103" s="75"/>
      <c r="O103" s="76"/>
      <c r="P103" s="77"/>
      <c r="Q103" s="76"/>
      <c r="R103" s="77"/>
      <c r="S103" s="76"/>
      <c r="T103" s="77"/>
      <c r="U103" s="76"/>
      <c r="V103" s="77"/>
      <c r="W103" s="76"/>
      <c r="X103" s="77"/>
      <c r="Y103" s="76"/>
      <c r="Z103" s="77"/>
      <c r="AA103" s="76"/>
      <c r="AB103" s="77"/>
      <c r="AC103" s="76"/>
      <c r="AD103" s="77"/>
      <c r="AE103" s="76"/>
      <c r="AF103" s="77"/>
      <c r="AG103" s="85"/>
      <c r="AH103" s="86"/>
      <c r="AI103" s="87"/>
      <c r="AJ103" s="88"/>
      <c r="AK103" s="74"/>
      <c r="AL103" s="75"/>
    </row>
    <row r="104" spans="12:38">
      <c r="L104" s="73"/>
      <c r="M104" s="74"/>
      <c r="N104" s="75"/>
      <c r="O104" s="76"/>
      <c r="P104" s="77"/>
      <c r="Q104" s="76"/>
      <c r="R104" s="77"/>
      <c r="S104" s="76"/>
      <c r="T104" s="77"/>
      <c r="U104" s="76"/>
      <c r="V104" s="77"/>
      <c r="W104" s="76"/>
      <c r="X104" s="77"/>
      <c r="Y104" s="76"/>
      <c r="Z104" s="77"/>
      <c r="AA104" s="76"/>
      <c r="AB104" s="77"/>
      <c r="AC104" s="76"/>
      <c r="AD104" s="77"/>
      <c r="AE104" s="76"/>
      <c r="AF104" s="77"/>
      <c r="AG104" s="85"/>
      <c r="AH104" s="86"/>
      <c r="AI104" s="87"/>
      <c r="AJ104" s="88"/>
      <c r="AK104" s="74"/>
      <c r="AL104" s="75"/>
    </row>
    <row r="105" spans="12:38">
      <c r="L105" s="73"/>
      <c r="M105" s="74"/>
      <c r="N105" s="75"/>
      <c r="O105" s="76"/>
      <c r="P105" s="77"/>
      <c r="Q105" s="76"/>
      <c r="R105" s="77"/>
      <c r="S105" s="76"/>
      <c r="T105" s="77"/>
      <c r="U105" s="76"/>
      <c r="V105" s="77"/>
      <c r="W105" s="76"/>
      <c r="X105" s="77"/>
      <c r="Y105" s="76"/>
      <c r="Z105" s="77"/>
      <c r="AA105" s="76"/>
      <c r="AB105" s="77"/>
      <c r="AC105" s="76"/>
      <c r="AD105" s="77"/>
      <c r="AE105" s="76"/>
      <c r="AF105" s="77"/>
      <c r="AG105" s="85"/>
      <c r="AH105" s="86"/>
      <c r="AI105" s="87"/>
      <c r="AJ105" s="88"/>
      <c r="AK105" s="74"/>
      <c r="AL105" s="75"/>
    </row>
    <row r="106" spans="12:38">
      <c r="L106" s="73"/>
      <c r="M106" s="74"/>
      <c r="N106" s="75"/>
      <c r="O106" s="76"/>
      <c r="P106" s="77"/>
      <c r="Q106" s="76"/>
      <c r="R106" s="77"/>
      <c r="S106" s="76"/>
      <c r="T106" s="77"/>
      <c r="U106" s="76"/>
      <c r="V106" s="77"/>
      <c r="W106" s="76"/>
      <c r="X106" s="77"/>
      <c r="Y106" s="76"/>
      <c r="Z106" s="77"/>
      <c r="AA106" s="76"/>
      <c r="AB106" s="77"/>
      <c r="AC106" s="76"/>
      <c r="AD106" s="77"/>
      <c r="AE106" s="76"/>
      <c r="AF106" s="77"/>
      <c r="AG106" s="85"/>
      <c r="AH106" s="86"/>
      <c r="AI106" s="87"/>
      <c r="AJ106" s="88"/>
      <c r="AK106" s="74"/>
      <c r="AL106" s="75"/>
    </row>
    <row r="107" spans="12:38">
      <c r="L107" s="73"/>
      <c r="M107" s="74"/>
      <c r="N107" s="75"/>
      <c r="O107" s="76"/>
      <c r="P107" s="77"/>
      <c r="Q107" s="76"/>
      <c r="R107" s="77"/>
      <c r="S107" s="76"/>
      <c r="T107" s="77"/>
      <c r="U107" s="76"/>
      <c r="V107" s="77"/>
      <c r="W107" s="76"/>
      <c r="X107" s="77"/>
      <c r="Y107" s="76"/>
      <c r="Z107" s="77"/>
      <c r="AA107" s="76"/>
      <c r="AB107" s="77"/>
      <c r="AC107" s="76"/>
      <c r="AD107" s="77"/>
      <c r="AE107" s="76"/>
      <c r="AF107" s="77"/>
      <c r="AG107" s="85"/>
      <c r="AH107" s="86"/>
      <c r="AI107" s="87"/>
      <c r="AJ107" s="88"/>
      <c r="AK107" s="74"/>
      <c r="AL107" s="75"/>
    </row>
    <row r="108" spans="12:38">
      <c r="L108" s="73"/>
      <c r="M108" s="74"/>
      <c r="N108" s="75"/>
      <c r="O108" s="76"/>
      <c r="P108" s="77"/>
      <c r="Q108" s="76"/>
      <c r="R108" s="77"/>
      <c r="S108" s="76"/>
      <c r="T108" s="77"/>
      <c r="U108" s="76"/>
      <c r="V108" s="77"/>
      <c r="W108" s="76"/>
      <c r="X108" s="77"/>
      <c r="Y108" s="76"/>
      <c r="Z108" s="77"/>
      <c r="AA108" s="76"/>
      <c r="AB108" s="77"/>
      <c r="AC108" s="76"/>
      <c r="AD108" s="77"/>
      <c r="AE108" s="76"/>
      <c r="AF108" s="77"/>
      <c r="AG108" s="85"/>
      <c r="AH108" s="86"/>
      <c r="AI108" s="87"/>
      <c r="AJ108" s="88"/>
      <c r="AK108" s="74"/>
      <c r="AL108" s="75"/>
    </row>
    <row r="109" spans="12:38">
      <c r="L109" s="73"/>
      <c r="M109" s="74"/>
      <c r="N109" s="75"/>
      <c r="O109" s="76"/>
      <c r="P109" s="77"/>
      <c r="Q109" s="76"/>
      <c r="R109" s="77"/>
      <c r="S109" s="76"/>
      <c r="T109" s="77"/>
      <c r="U109" s="76"/>
      <c r="V109" s="77"/>
      <c r="W109" s="76"/>
      <c r="X109" s="77"/>
      <c r="Y109" s="76"/>
      <c r="Z109" s="77"/>
      <c r="AA109" s="76"/>
      <c r="AB109" s="77"/>
      <c r="AC109" s="76"/>
      <c r="AD109" s="77"/>
      <c r="AE109" s="76"/>
      <c r="AF109" s="77"/>
      <c r="AG109" s="85"/>
      <c r="AH109" s="86"/>
      <c r="AI109" s="87"/>
      <c r="AJ109" s="88"/>
      <c r="AK109" s="74"/>
      <c r="AL109" s="75"/>
    </row>
    <row r="110" spans="12:38">
      <c r="L110" s="73"/>
      <c r="M110" s="74"/>
      <c r="N110" s="75"/>
      <c r="O110" s="76"/>
      <c r="P110" s="77"/>
      <c r="Q110" s="76"/>
      <c r="R110" s="77"/>
      <c r="S110" s="76"/>
      <c r="T110" s="77"/>
      <c r="U110" s="76"/>
      <c r="V110" s="77"/>
      <c r="W110" s="76"/>
      <c r="X110" s="77"/>
      <c r="Y110" s="76"/>
      <c r="Z110" s="77"/>
      <c r="AA110" s="76"/>
      <c r="AB110" s="77"/>
      <c r="AC110" s="76"/>
      <c r="AD110" s="77"/>
      <c r="AE110" s="76"/>
      <c r="AF110" s="77"/>
      <c r="AG110" s="85"/>
      <c r="AH110" s="86"/>
      <c r="AI110" s="87"/>
      <c r="AJ110" s="88"/>
      <c r="AK110" s="74"/>
      <c r="AL110" s="75"/>
    </row>
    <row r="111" spans="12:38">
      <c r="L111" s="73"/>
      <c r="M111" s="74"/>
      <c r="N111" s="75"/>
      <c r="O111" s="76"/>
      <c r="P111" s="77"/>
      <c r="Q111" s="76"/>
      <c r="R111" s="77"/>
      <c r="S111" s="76"/>
      <c r="T111" s="77"/>
      <c r="U111" s="76"/>
      <c r="V111" s="77"/>
      <c r="W111" s="76"/>
      <c r="X111" s="77"/>
      <c r="Y111" s="76"/>
      <c r="Z111" s="77"/>
      <c r="AA111" s="76"/>
      <c r="AB111" s="77"/>
      <c r="AC111" s="76"/>
      <c r="AD111" s="77"/>
      <c r="AE111" s="76"/>
      <c r="AF111" s="77"/>
      <c r="AG111" s="85"/>
      <c r="AH111" s="86"/>
      <c r="AI111" s="87"/>
      <c r="AJ111" s="88"/>
      <c r="AK111" s="74"/>
      <c r="AL111" s="75"/>
    </row>
    <row r="112" spans="12:38">
      <c r="L112" s="73"/>
      <c r="M112" s="74"/>
      <c r="N112" s="75"/>
      <c r="O112" s="76"/>
      <c r="P112" s="77"/>
      <c r="Q112" s="76"/>
      <c r="R112" s="77"/>
      <c r="S112" s="76"/>
      <c r="T112" s="77"/>
      <c r="U112" s="76"/>
      <c r="V112" s="77"/>
      <c r="W112" s="76"/>
      <c r="X112" s="77"/>
      <c r="Y112" s="76"/>
      <c r="Z112" s="77"/>
      <c r="AA112" s="76"/>
      <c r="AB112" s="77"/>
      <c r="AC112" s="76"/>
      <c r="AD112" s="77"/>
      <c r="AE112" s="76"/>
      <c r="AF112" s="77"/>
      <c r="AG112" s="85"/>
      <c r="AH112" s="86"/>
      <c r="AI112" s="87"/>
      <c r="AJ112" s="88"/>
      <c r="AK112" s="74"/>
      <c r="AL112" s="75"/>
    </row>
    <row r="113" spans="12:38">
      <c r="L113" s="73"/>
      <c r="M113" s="74"/>
      <c r="N113" s="75"/>
      <c r="O113" s="76"/>
      <c r="P113" s="77"/>
      <c r="Q113" s="76"/>
      <c r="R113" s="77"/>
      <c r="S113" s="76"/>
      <c r="T113" s="77"/>
      <c r="U113" s="76"/>
      <c r="V113" s="77"/>
      <c r="W113" s="76"/>
      <c r="X113" s="77"/>
      <c r="Y113" s="76"/>
      <c r="Z113" s="77"/>
      <c r="AA113" s="76"/>
      <c r="AB113" s="77"/>
      <c r="AC113" s="76"/>
      <c r="AD113" s="77"/>
      <c r="AE113" s="76"/>
      <c r="AF113" s="77"/>
      <c r="AG113" s="85"/>
      <c r="AH113" s="86"/>
      <c r="AI113" s="87"/>
      <c r="AJ113" s="88"/>
      <c r="AK113" s="74"/>
      <c r="AL113" s="75"/>
    </row>
    <row r="114" spans="12:38">
      <c r="L114" s="73"/>
      <c r="M114" s="74"/>
      <c r="N114" s="75"/>
      <c r="O114" s="76"/>
      <c r="P114" s="77"/>
      <c r="Q114" s="76"/>
      <c r="R114" s="77"/>
      <c r="S114" s="76"/>
      <c r="T114" s="77"/>
      <c r="U114" s="76"/>
      <c r="V114" s="77"/>
      <c r="W114" s="76"/>
      <c r="X114" s="77"/>
      <c r="Y114" s="76"/>
      <c r="Z114" s="77"/>
      <c r="AA114" s="76"/>
      <c r="AB114" s="77"/>
      <c r="AC114" s="76"/>
      <c r="AD114" s="77"/>
      <c r="AE114" s="76"/>
      <c r="AF114" s="77"/>
      <c r="AG114" s="85"/>
      <c r="AH114" s="86"/>
      <c r="AI114" s="87"/>
      <c r="AJ114" s="88"/>
      <c r="AK114" s="74"/>
      <c r="AL114" s="75"/>
    </row>
    <row r="115" spans="12:38">
      <c r="L115" s="73"/>
      <c r="M115" s="74"/>
      <c r="N115" s="75"/>
      <c r="O115" s="76"/>
      <c r="P115" s="77"/>
      <c r="Q115" s="76"/>
      <c r="R115" s="77"/>
      <c r="S115" s="76"/>
      <c r="T115" s="77"/>
      <c r="U115" s="76"/>
      <c r="V115" s="77"/>
      <c r="W115" s="76"/>
      <c r="X115" s="77"/>
      <c r="Y115" s="76"/>
      <c r="Z115" s="77"/>
      <c r="AA115" s="76"/>
      <c r="AB115" s="77"/>
      <c r="AC115" s="76"/>
      <c r="AD115" s="77"/>
      <c r="AE115" s="76"/>
      <c r="AF115" s="77"/>
      <c r="AG115" s="85"/>
      <c r="AH115" s="86"/>
      <c r="AI115" s="87"/>
      <c r="AJ115" s="88"/>
      <c r="AK115" s="74"/>
      <c r="AL115" s="75"/>
    </row>
    <row r="116" spans="12:38">
      <c r="L116" s="73"/>
      <c r="M116" s="74"/>
      <c r="N116" s="75"/>
      <c r="O116" s="76"/>
      <c r="P116" s="77"/>
      <c r="Q116" s="76"/>
      <c r="R116" s="77"/>
      <c r="S116" s="76"/>
      <c r="T116" s="77"/>
      <c r="U116" s="76"/>
      <c r="V116" s="77"/>
      <c r="W116" s="76"/>
      <c r="X116" s="77"/>
      <c r="Y116" s="76"/>
      <c r="Z116" s="77"/>
      <c r="AA116" s="76"/>
      <c r="AB116" s="77"/>
      <c r="AC116" s="76"/>
      <c r="AD116" s="77"/>
      <c r="AE116" s="76"/>
      <c r="AF116" s="77"/>
      <c r="AG116" s="85"/>
      <c r="AH116" s="86"/>
      <c r="AI116" s="87"/>
      <c r="AJ116" s="88"/>
      <c r="AK116" s="74"/>
      <c r="AL116" s="75"/>
    </row>
    <row r="117" spans="12:38">
      <c r="L117" s="73"/>
      <c r="M117" s="74"/>
      <c r="N117" s="75"/>
      <c r="O117" s="76"/>
      <c r="P117" s="77"/>
      <c r="Q117" s="76"/>
      <c r="R117" s="77"/>
      <c r="S117" s="76"/>
      <c r="T117" s="77"/>
      <c r="U117" s="76"/>
      <c r="V117" s="77"/>
      <c r="W117" s="76"/>
      <c r="X117" s="77"/>
      <c r="Y117" s="76"/>
      <c r="Z117" s="77"/>
      <c r="AA117" s="76"/>
      <c r="AB117" s="77"/>
      <c r="AC117" s="76"/>
      <c r="AD117" s="77"/>
      <c r="AE117" s="76"/>
      <c r="AF117" s="77"/>
      <c r="AG117" s="85"/>
      <c r="AH117" s="86"/>
      <c r="AI117" s="87"/>
      <c r="AJ117" s="88"/>
      <c r="AK117" s="74"/>
      <c r="AL117" s="75"/>
    </row>
    <row r="118" spans="12:38">
      <c r="L118" s="73"/>
      <c r="M118" s="74"/>
      <c r="N118" s="75"/>
      <c r="O118" s="76"/>
      <c r="P118" s="77"/>
      <c r="Q118" s="76"/>
      <c r="R118" s="77"/>
      <c r="S118" s="76"/>
      <c r="T118" s="77"/>
      <c r="U118" s="76"/>
      <c r="V118" s="77"/>
      <c r="W118" s="76"/>
      <c r="X118" s="77"/>
      <c r="Y118" s="76"/>
      <c r="Z118" s="77"/>
      <c r="AA118" s="76"/>
      <c r="AB118" s="77"/>
      <c r="AC118" s="76"/>
      <c r="AD118" s="77"/>
      <c r="AE118" s="76"/>
      <c r="AF118" s="77"/>
      <c r="AG118" s="85"/>
      <c r="AH118" s="86"/>
      <c r="AI118" s="87"/>
      <c r="AJ118" s="88"/>
      <c r="AK118" s="74"/>
      <c r="AL118" s="75"/>
    </row>
    <row r="119" spans="12:38">
      <c r="L119" s="73"/>
      <c r="M119" s="74"/>
      <c r="N119" s="75"/>
      <c r="O119" s="76"/>
      <c r="P119" s="77"/>
      <c r="Q119" s="76"/>
      <c r="R119" s="77"/>
      <c r="S119" s="76"/>
      <c r="T119" s="77"/>
      <c r="U119" s="76"/>
      <c r="V119" s="77"/>
      <c r="W119" s="76"/>
      <c r="X119" s="77"/>
      <c r="Y119" s="76"/>
      <c r="Z119" s="77"/>
      <c r="AA119" s="76"/>
      <c r="AB119" s="77"/>
      <c r="AC119" s="76"/>
      <c r="AD119" s="77"/>
      <c r="AE119" s="76"/>
      <c r="AF119" s="77"/>
      <c r="AG119" s="85"/>
      <c r="AH119" s="86"/>
      <c r="AI119" s="87"/>
      <c r="AJ119" s="88"/>
      <c r="AK119" s="74"/>
      <c r="AL119" s="75"/>
    </row>
    <row r="120" spans="12:38">
      <c r="L120" s="73"/>
      <c r="M120" s="74"/>
      <c r="N120" s="75"/>
      <c r="O120" s="76"/>
      <c r="P120" s="77"/>
      <c r="Q120" s="76"/>
      <c r="R120" s="77"/>
      <c r="S120" s="76"/>
      <c r="T120" s="77"/>
      <c r="U120" s="76"/>
      <c r="V120" s="77"/>
      <c r="W120" s="76"/>
      <c r="X120" s="77"/>
      <c r="Y120" s="76"/>
      <c r="Z120" s="77"/>
      <c r="AA120" s="76"/>
      <c r="AB120" s="77"/>
      <c r="AC120" s="76"/>
      <c r="AD120" s="77"/>
      <c r="AE120" s="76"/>
      <c r="AF120" s="77"/>
      <c r="AG120" s="85"/>
      <c r="AH120" s="86"/>
      <c r="AI120" s="87"/>
      <c r="AJ120" s="88"/>
      <c r="AK120" s="74"/>
      <c r="AL120" s="75"/>
    </row>
    <row r="121" spans="12:38">
      <c r="L121" s="73"/>
      <c r="M121" s="74"/>
      <c r="N121" s="75"/>
      <c r="O121" s="76"/>
      <c r="P121" s="77"/>
      <c r="Q121" s="76"/>
      <c r="R121" s="77"/>
      <c r="S121" s="76"/>
      <c r="T121" s="77"/>
      <c r="U121" s="76"/>
      <c r="V121" s="77"/>
      <c r="W121" s="76"/>
      <c r="X121" s="77"/>
      <c r="Y121" s="76"/>
      <c r="Z121" s="77"/>
      <c r="AA121" s="76"/>
      <c r="AB121" s="77"/>
      <c r="AC121" s="76"/>
      <c r="AD121" s="77"/>
      <c r="AE121" s="76"/>
      <c r="AF121" s="77"/>
      <c r="AG121" s="85"/>
      <c r="AH121" s="86"/>
      <c r="AI121" s="87"/>
      <c r="AJ121" s="88"/>
      <c r="AK121" s="74"/>
      <c r="AL121" s="75"/>
    </row>
    <row r="122" spans="12:38">
      <c r="L122" s="73"/>
      <c r="M122" s="74"/>
      <c r="N122" s="75"/>
      <c r="O122" s="76"/>
      <c r="P122" s="77"/>
      <c r="Q122" s="76"/>
      <c r="R122" s="77"/>
      <c r="S122" s="76"/>
      <c r="T122" s="77"/>
      <c r="U122" s="76"/>
      <c r="V122" s="77"/>
      <c r="W122" s="76"/>
      <c r="X122" s="77"/>
      <c r="Y122" s="76"/>
      <c r="Z122" s="77"/>
      <c r="AA122" s="76"/>
      <c r="AB122" s="77"/>
      <c r="AC122" s="76"/>
      <c r="AD122" s="77"/>
      <c r="AE122" s="76"/>
      <c r="AF122" s="77"/>
      <c r="AG122" s="85"/>
      <c r="AH122" s="86"/>
      <c r="AI122" s="87"/>
      <c r="AJ122" s="88"/>
      <c r="AK122" s="74"/>
      <c r="AL122" s="75"/>
    </row>
    <row r="123" spans="12:38">
      <c r="L123" s="73"/>
      <c r="M123" s="74"/>
      <c r="N123" s="75"/>
      <c r="O123" s="76"/>
      <c r="P123" s="77"/>
      <c r="Q123" s="76"/>
      <c r="R123" s="77"/>
      <c r="S123" s="76"/>
      <c r="T123" s="77"/>
      <c r="U123" s="76"/>
      <c r="V123" s="77"/>
      <c r="W123" s="76"/>
      <c r="X123" s="77"/>
      <c r="Y123" s="76"/>
      <c r="Z123" s="77"/>
      <c r="AA123" s="76"/>
      <c r="AB123" s="77"/>
      <c r="AC123" s="76"/>
      <c r="AD123" s="77"/>
      <c r="AE123" s="76"/>
      <c r="AF123" s="77"/>
      <c r="AG123" s="85"/>
      <c r="AH123" s="86"/>
      <c r="AI123" s="87"/>
      <c r="AJ123" s="88"/>
      <c r="AK123" s="74"/>
      <c r="AL123" s="75"/>
    </row>
    <row r="124" spans="12:38">
      <c r="L124" s="73"/>
      <c r="M124" s="74"/>
      <c r="N124" s="75"/>
      <c r="O124" s="76"/>
      <c r="P124" s="77"/>
      <c r="Q124" s="76"/>
      <c r="R124" s="77"/>
      <c r="S124" s="76"/>
      <c r="T124" s="77"/>
      <c r="U124" s="76"/>
      <c r="V124" s="77"/>
      <c r="W124" s="76"/>
      <c r="X124" s="77"/>
      <c r="Y124" s="76"/>
      <c r="Z124" s="77"/>
      <c r="AA124" s="76"/>
      <c r="AB124" s="77"/>
      <c r="AC124" s="76"/>
      <c r="AD124" s="77"/>
      <c r="AE124" s="76"/>
      <c r="AF124" s="77"/>
      <c r="AG124" s="85"/>
      <c r="AH124" s="86"/>
      <c r="AI124" s="87"/>
      <c r="AJ124" s="88"/>
      <c r="AK124" s="74"/>
      <c r="AL124" s="75"/>
    </row>
    <row r="125" spans="12:38">
      <c r="L125" s="73"/>
      <c r="M125" s="74"/>
      <c r="N125" s="75"/>
      <c r="O125" s="76"/>
      <c r="P125" s="77"/>
      <c r="Q125" s="76"/>
      <c r="R125" s="77"/>
      <c r="S125" s="76"/>
      <c r="T125" s="77"/>
      <c r="U125" s="76"/>
      <c r="V125" s="77"/>
      <c r="W125" s="76"/>
      <c r="X125" s="77"/>
      <c r="Y125" s="76"/>
      <c r="Z125" s="77"/>
      <c r="AA125" s="76"/>
      <c r="AB125" s="77"/>
      <c r="AC125" s="76"/>
      <c r="AD125" s="77"/>
      <c r="AE125" s="76"/>
      <c r="AF125" s="77"/>
      <c r="AG125" s="85"/>
      <c r="AH125" s="86"/>
      <c r="AI125" s="87"/>
      <c r="AJ125" s="88"/>
      <c r="AK125" s="74"/>
      <c r="AL125" s="75"/>
    </row>
    <row r="126" spans="12:38">
      <c r="L126" s="73"/>
      <c r="M126" s="74"/>
      <c r="N126" s="75"/>
      <c r="O126" s="76"/>
      <c r="P126" s="77"/>
      <c r="Q126" s="76"/>
      <c r="R126" s="77"/>
      <c r="S126" s="76"/>
      <c r="T126" s="77"/>
      <c r="U126" s="76"/>
      <c r="V126" s="77"/>
      <c r="W126" s="76"/>
      <c r="X126" s="77"/>
      <c r="Y126" s="76"/>
      <c r="Z126" s="77"/>
      <c r="AA126" s="76"/>
      <c r="AB126" s="77"/>
      <c r="AC126" s="76"/>
      <c r="AD126" s="77"/>
      <c r="AE126" s="76"/>
      <c r="AF126" s="77"/>
      <c r="AG126" s="85"/>
      <c r="AH126" s="86"/>
      <c r="AI126" s="87"/>
      <c r="AJ126" s="88"/>
      <c r="AK126" s="74"/>
      <c r="AL126" s="75"/>
    </row>
    <row r="127" spans="12:38">
      <c r="L127" s="73"/>
      <c r="M127" s="74"/>
      <c r="N127" s="75"/>
      <c r="O127" s="76"/>
      <c r="P127" s="77"/>
      <c r="Q127" s="76"/>
      <c r="R127" s="77"/>
      <c r="S127" s="76"/>
      <c r="T127" s="77"/>
      <c r="U127" s="76"/>
      <c r="V127" s="77"/>
      <c r="W127" s="76"/>
      <c r="X127" s="77"/>
      <c r="Y127" s="76"/>
      <c r="Z127" s="77"/>
      <c r="AA127" s="76"/>
      <c r="AB127" s="77"/>
      <c r="AC127" s="76"/>
      <c r="AD127" s="77"/>
      <c r="AE127" s="76"/>
      <c r="AF127" s="77"/>
      <c r="AG127" s="85"/>
      <c r="AH127" s="86"/>
      <c r="AI127" s="87"/>
      <c r="AJ127" s="88"/>
      <c r="AK127" s="74"/>
      <c r="AL127" s="75"/>
    </row>
    <row r="128" spans="12:38">
      <c r="L128" s="73"/>
      <c r="M128" s="74"/>
      <c r="N128" s="75"/>
      <c r="O128" s="76"/>
      <c r="P128" s="77"/>
      <c r="Q128" s="76"/>
      <c r="R128" s="77"/>
      <c r="S128" s="76"/>
      <c r="T128" s="77"/>
      <c r="U128" s="76"/>
      <c r="V128" s="77"/>
      <c r="W128" s="76"/>
      <c r="X128" s="77"/>
      <c r="Y128" s="76"/>
      <c r="Z128" s="77"/>
      <c r="AA128" s="76"/>
      <c r="AB128" s="77"/>
      <c r="AC128" s="76"/>
      <c r="AD128" s="77"/>
      <c r="AE128" s="76"/>
      <c r="AF128" s="77"/>
      <c r="AG128" s="85"/>
      <c r="AH128" s="86"/>
      <c r="AI128" s="87"/>
      <c r="AJ128" s="88"/>
      <c r="AK128" s="74"/>
      <c r="AL128" s="75"/>
    </row>
    <row r="129" spans="12:38">
      <c r="L129" s="73"/>
      <c r="M129" s="74"/>
      <c r="N129" s="75"/>
      <c r="O129" s="76"/>
      <c r="P129" s="77"/>
      <c r="Q129" s="76"/>
      <c r="R129" s="77"/>
      <c r="S129" s="76"/>
      <c r="T129" s="77"/>
      <c r="U129" s="76"/>
      <c r="V129" s="77"/>
      <c r="W129" s="76"/>
      <c r="X129" s="77"/>
      <c r="Y129" s="76"/>
      <c r="Z129" s="77"/>
      <c r="AA129" s="76"/>
      <c r="AB129" s="77"/>
      <c r="AC129" s="76"/>
      <c r="AD129" s="77"/>
      <c r="AE129" s="76"/>
      <c r="AF129" s="77"/>
      <c r="AG129" s="85"/>
      <c r="AH129" s="86"/>
      <c r="AI129" s="87"/>
      <c r="AJ129" s="88"/>
      <c r="AK129" s="74"/>
      <c r="AL129" s="75"/>
    </row>
    <row r="130" spans="12:38">
      <c r="L130" s="73"/>
      <c r="M130" s="74"/>
      <c r="N130" s="75"/>
      <c r="O130" s="76"/>
      <c r="P130" s="77"/>
      <c r="Q130" s="76"/>
      <c r="R130" s="77"/>
      <c r="S130" s="76"/>
      <c r="T130" s="77"/>
      <c r="U130" s="76"/>
      <c r="V130" s="77"/>
      <c r="W130" s="76"/>
      <c r="X130" s="77"/>
      <c r="Y130" s="76"/>
      <c r="Z130" s="77"/>
      <c r="AA130" s="76"/>
      <c r="AB130" s="77"/>
      <c r="AC130" s="76"/>
      <c r="AD130" s="77"/>
      <c r="AE130" s="76"/>
      <c r="AF130" s="77"/>
      <c r="AG130" s="85"/>
      <c r="AH130" s="86"/>
      <c r="AI130" s="87"/>
      <c r="AJ130" s="88"/>
      <c r="AK130" s="74"/>
      <c r="AL130" s="75"/>
    </row>
    <row r="131" spans="12:38">
      <c r="L131" s="73"/>
      <c r="M131" s="74"/>
      <c r="N131" s="75"/>
      <c r="O131" s="76"/>
      <c r="P131" s="77"/>
      <c r="Q131" s="76"/>
      <c r="R131" s="77"/>
      <c r="S131" s="76"/>
      <c r="T131" s="77"/>
      <c r="U131" s="76"/>
      <c r="V131" s="77"/>
      <c r="W131" s="76"/>
      <c r="X131" s="77"/>
      <c r="Y131" s="76"/>
      <c r="Z131" s="77"/>
      <c r="AA131" s="76"/>
      <c r="AB131" s="77"/>
      <c r="AC131" s="76"/>
      <c r="AD131" s="77"/>
      <c r="AE131" s="76"/>
      <c r="AF131" s="77"/>
      <c r="AG131" s="85"/>
      <c r="AH131" s="86"/>
      <c r="AI131" s="87"/>
      <c r="AJ131" s="88"/>
      <c r="AK131" s="74"/>
      <c r="AL131" s="75"/>
    </row>
    <row r="132" spans="12:38">
      <c r="L132" s="73"/>
      <c r="M132" s="74"/>
      <c r="N132" s="75"/>
      <c r="O132" s="76"/>
      <c r="P132" s="77"/>
      <c r="Q132" s="76"/>
      <c r="R132" s="77"/>
      <c r="S132" s="76"/>
      <c r="T132" s="77"/>
      <c r="U132" s="76"/>
      <c r="V132" s="77"/>
      <c r="W132" s="76"/>
      <c r="X132" s="77"/>
      <c r="Y132" s="76"/>
      <c r="Z132" s="77"/>
      <c r="AA132" s="76"/>
      <c r="AB132" s="77"/>
      <c r="AC132" s="76"/>
      <c r="AD132" s="77"/>
      <c r="AE132" s="76"/>
      <c r="AF132" s="77"/>
      <c r="AG132" s="85"/>
      <c r="AH132" s="86"/>
      <c r="AI132" s="87"/>
      <c r="AJ132" s="88"/>
      <c r="AK132" s="74"/>
      <c r="AL132" s="75"/>
    </row>
    <row r="133" spans="12:38">
      <c r="L133" s="73"/>
      <c r="M133" s="74"/>
      <c r="N133" s="75"/>
      <c r="O133" s="76"/>
      <c r="P133" s="77"/>
      <c r="Q133" s="76"/>
      <c r="R133" s="77"/>
      <c r="S133" s="76"/>
      <c r="T133" s="77"/>
      <c r="U133" s="76"/>
      <c r="V133" s="77"/>
      <c r="W133" s="76"/>
      <c r="X133" s="77"/>
      <c r="Y133" s="76"/>
      <c r="Z133" s="77"/>
      <c r="AA133" s="76"/>
      <c r="AB133" s="77"/>
      <c r="AC133" s="76"/>
      <c r="AD133" s="77"/>
      <c r="AE133" s="76"/>
      <c r="AF133" s="77"/>
      <c r="AG133" s="85"/>
      <c r="AH133" s="86"/>
      <c r="AI133" s="87"/>
      <c r="AJ133" s="88"/>
      <c r="AK133" s="74"/>
      <c r="AL133" s="75"/>
    </row>
    <row r="134" spans="12:38">
      <c r="L134" s="73"/>
      <c r="M134" s="74"/>
      <c r="N134" s="75"/>
      <c r="O134" s="76"/>
      <c r="P134" s="77"/>
      <c r="Q134" s="76"/>
      <c r="R134" s="77"/>
      <c r="S134" s="76"/>
      <c r="T134" s="77"/>
      <c r="U134" s="76"/>
      <c r="V134" s="77"/>
      <c r="W134" s="76"/>
      <c r="X134" s="77"/>
      <c r="Y134" s="76"/>
      <c r="Z134" s="77"/>
      <c r="AA134" s="76"/>
      <c r="AB134" s="77"/>
      <c r="AC134" s="76"/>
      <c r="AD134" s="77"/>
      <c r="AE134" s="76"/>
      <c r="AF134" s="77"/>
      <c r="AG134" s="85"/>
      <c r="AH134" s="86"/>
      <c r="AI134" s="87"/>
      <c r="AJ134" s="88"/>
      <c r="AK134" s="74"/>
      <c r="AL134" s="75"/>
    </row>
    <row r="135" spans="12:38">
      <c r="L135" s="73"/>
      <c r="M135" s="74"/>
      <c r="N135" s="75"/>
      <c r="O135" s="76"/>
      <c r="P135" s="77"/>
      <c r="Q135" s="76"/>
      <c r="R135" s="77"/>
      <c r="S135" s="76"/>
      <c r="T135" s="77"/>
      <c r="U135" s="76"/>
      <c r="V135" s="77"/>
      <c r="W135" s="76"/>
      <c r="X135" s="77"/>
      <c r="Y135" s="76"/>
      <c r="Z135" s="77"/>
      <c r="AA135" s="76"/>
      <c r="AB135" s="77"/>
      <c r="AC135" s="76"/>
      <c r="AD135" s="77"/>
      <c r="AE135" s="76"/>
      <c r="AF135" s="77"/>
      <c r="AG135" s="85"/>
      <c r="AH135" s="86"/>
      <c r="AI135" s="87"/>
      <c r="AJ135" s="88"/>
      <c r="AK135" s="74"/>
      <c r="AL135" s="75"/>
    </row>
    <row r="136" spans="12:38">
      <c r="L136" s="100"/>
      <c r="M136" s="101"/>
      <c r="N136" s="102"/>
      <c r="O136" s="103"/>
      <c r="P136" s="104"/>
      <c r="Q136" s="103"/>
      <c r="R136" s="104"/>
      <c r="S136" s="103"/>
      <c r="T136" s="104"/>
      <c r="U136" s="103"/>
      <c r="V136" s="104"/>
      <c r="W136" s="103"/>
      <c r="X136" s="104"/>
      <c r="Y136" s="103"/>
      <c r="Z136" s="104"/>
      <c r="AA136" s="103"/>
      <c r="AB136" s="104"/>
      <c r="AC136" s="103"/>
      <c r="AD136" s="104"/>
      <c r="AE136" s="103"/>
      <c r="AF136" s="104"/>
      <c r="AG136" s="136"/>
      <c r="AH136" s="137"/>
      <c r="AI136" s="138"/>
      <c r="AJ136" s="139"/>
      <c r="AK136" s="101"/>
      <c r="AL136" s="102"/>
    </row>
    <row r="137" spans="12:38">
      <c r="L137" s="100"/>
      <c r="M137" s="101"/>
      <c r="N137" s="102"/>
      <c r="O137" s="103"/>
      <c r="P137" s="104"/>
      <c r="Q137" s="103"/>
      <c r="R137" s="104"/>
      <c r="S137" s="103"/>
      <c r="T137" s="104"/>
      <c r="U137" s="103"/>
      <c r="V137" s="104"/>
      <c r="W137" s="103"/>
      <c r="X137" s="104"/>
      <c r="Y137" s="103"/>
      <c r="Z137" s="104"/>
      <c r="AA137" s="103"/>
      <c r="AB137" s="104"/>
      <c r="AC137" s="103"/>
      <c r="AD137" s="104"/>
      <c r="AE137" s="103"/>
      <c r="AF137" s="104"/>
      <c r="AG137" s="136"/>
      <c r="AH137" s="137"/>
      <c r="AI137" s="138"/>
      <c r="AJ137" s="139"/>
      <c r="AK137" s="101"/>
      <c r="AL137" s="102"/>
    </row>
    <row r="138" spans="12:38">
      <c r="L138" s="100"/>
      <c r="M138" s="101"/>
      <c r="N138" s="102"/>
      <c r="O138" s="103"/>
      <c r="P138" s="104"/>
      <c r="Q138" s="103"/>
      <c r="R138" s="104"/>
      <c r="S138" s="103"/>
      <c r="T138" s="104"/>
      <c r="U138" s="103"/>
      <c r="V138" s="104"/>
      <c r="W138" s="103"/>
      <c r="X138" s="104"/>
      <c r="Y138" s="103"/>
      <c r="Z138" s="104"/>
      <c r="AA138" s="103"/>
      <c r="AB138" s="104"/>
      <c r="AC138" s="103"/>
      <c r="AD138" s="104"/>
      <c r="AE138" s="103"/>
      <c r="AF138" s="104"/>
      <c r="AG138" s="136"/>
      <c r="AH138" s="137"/>
      <c r="AI138" s="138"/>
      <c r="AJ138" s="139"/>
      <c r="AK138" s="101"/>
      <c r="AL138" s="102"/>
    </row>
    <row r="139" spans="12:38">
      <c r="L139" s="100"/>
      <c r="M139" s="101"/>
      <c r="N139" s="102"/>
      <c r="O139" s="103"/>
      <c r="P139" s="104"/>
      <c r="Q139" s="103"/>
      <c r="R139" s="104"/>
      <c r="S139" s="103"/>
      <c r="T139" s="104"/>
      <c r="U139" s="103"/>
      <c r="V139" s="104"/>
      <c r="W139" s="103"/>
      <c r="X139" s="104"/>
      <c r="Y139" s="103"/>
      <c r="Z139" s="104"/>
      <c r="AA139" s="103"/>
      <c r="AB139" s="104"/>
      <c r="AC139" s="103"/>
      <c r="AD139" s="104"/>
      <c r="AE139" s="103"/>
      <c r="AF139" s="104"/>
      <c r="AG139" s="136"/>
      <c r="AH139" s="137"/>
      <c r="AI139" s="138"/>
      <c r="AJ139" s="139"/>
      <c r="AK139" s="101"/>
      <c r="AL139" s="102"/>
    </row>
    <row r="140" spans="12:38">
      <c r="L140" s="100"/>
      <c r="M140" s="101"/>
      <c r="N140" s="102"/>
      <c r="O140" s="103"/>
      <c r="P140" s="104"/>
      <c r="Q140" s="103"/>
      <c r="R140" s="104"/>
      <c r="S140" s="103"/>
      <c r="T140" s="104"/>
      <c r="U140" s="103"/>
      <c r="V140" s="104"/>
      <c r="W140" s="103"/>
      <c r="X140" s="104"/>
      <c r="Y140" s="103"/>
      <c r="Z140" s="104"/>
      <c r="AA140" s="103"/>
      <c r="AB140" s="104"/>
      <c r="AC140" s="103"/>
      <c r="AD140" s="104"/>
      <c r="AE140" s="103"/>
      <c r="AF140" s="104"/>
      <c r="AG140" s="136"/>
      <c r="AH140" s="137"/>
      <c r="AI140" s="138"/>
      <c r="AJ140" s="139"/>
      <c r="AK140" s="101"/>
      <c r="AL140" s="102"/>
    </row>
    <row r="141" spans="12:38">
      <c r="L141" s="100"/>
      <c r="M141" s="101"/>
      <c r="N141" s="102"/>
      <c r="O141" s="103"/>
      <c r="P141" s="104"/>
      <c r="Q141" s="103"/>
      <c r="R141" s="104"/>
      <c r="S141" s="103"/>
      <c r="T141" s="104"/>
      <c r="U141" s="103"/>
      <c r="V141" s="104"/>
      <c r="W141" s="103"/>
      <c r="X141" s="104"/>
      <c r="Y141" s="103"/>
      <c r="Z141" s="104"/>
      <c r="AA141" s="103"/>
      <c r="AB141" s="104"/>
      <c r="AC141" s="103"/>
      <c r="AD141" s="104"/>
      <c r="AE141" s="103"/>
      <c r="AF141" s="104"/>
      <c r="AG141" s="136"/>
      <c r="AH141" s="137"/>
      <c r="AI141" s="138"/>
      <c r="AJ141" s="139"/>
      <c r="AK141" s="101"/>
      <c r="AL141" s="102"/>
    </row>
    <row r="142" spans="12:38">
      <c r="L142" s="100"/>
      <c r="M142" s="101"/>
      <c r="N142" s="102"/>
      <c r="O142" s="103"/>
      <c r="P142" s="104"/>
      <c r="Q142" s="103"/>
      <c r="R142" s="104"/>
      <c r="S142" s="103"/>
      <c r="T142" s="104"/>
      <c r="U142" s="103"/>
      <c r="V142" s="104"/>
      <c r="W142" s="103"/>
      <c r="X142" s="104"/>
      <c r="Y142" s="103"/>
      <c r="Z142" s="104"/>
      <c r="AA142" s="103"/>
      <c r="AB142" s="104"/>
      <c r="AC142" s="103"/>
      <c r="AD142" s="104"/>
      <c r="AE142" s="103"/>
      <c r="AF142" s="104"/>
      <c r="AG142" s="136"/>
      <c r="AH142" s="137"/>
      <c r="AI142" s="138"/>
      <c r="AJ142" s="139"/>
      <c r="AK142" s="101"/>
      <c r="AL142" s="102"/>
    </row>
    <row r="143" spans="12:38">
      <c r="L143" s="100"/>
      <c r="M143" s="101"/>
      <c r="N143" s="102"/>
      <c r="O143" s="103"/>
      <c r="P143" s="104"/>
      <c r="Q143" s="103"/>
      <c r="R143" s="104"/>
      <c r="S143" s="103"/>
      <c r="T143" s="104"/>
      <c r="U143" s="103"/>
      <c r="V143" s="104"/>
      <c r="W143" s="103"/>
      <c r="X143" s="104"/>
      <c r="Y143" s="103"/>
      <c r="Z143" s="104"/>
      <c r="AA143" s="103"/>
      <c r="AB143" s="104"/>
      <c r="AC143" s="103"/>
      <c r="AD143" s="104"/>
      <c r="AE143" s="103"/>
      <c r="AF143" s="104"/>
      <c r="AG143" s="136"/>
      <c r="AH143" s="137"/>
      <c r="AI143" s="138"/>
      <c r="AJ143" s="139"/>
      <c r="AK143" s="101"/>
      <c r="AL143" s="102"/>
    </row>
    <row r="144" spans="12:38">
      <c r="L144" s="100"/>
      <c r="M144" s="101"/>
      <c r="N144" s="102"/>
      <c r="O144" s="103"/>
      <c r="P144" s="104"/>
      <c r="Q144" s="103"/>
      <c r="R144" s="104"/>
      <c r="S144" s="103"/>
      <c r="T144" s="104"/>
      <c r="U144" s="103"/>
      <c r="V144" s="104"/>
      <c r="W144" s="103"/>
      <c r="X144" s="104"/>
      <c r="Y144" s="103"/>
      <c r="Z144" s="104"/>
      <c r="AA144" s="103"/>
      <c r="AB144" s="104"/>
      <c r="AC144" s="103"/>
      <c r="AD144" s="104"/>
      <c r="AE144" s="103"/>
      <c r="AF144" s="104"/>
      <c r="AG144" s="136"/>
      <c r="AH144" s="137"/>
      <c r="AI144" s="138"/>
      <c r="AJ144" s="139"/>
      <c r="AK144" s="101"/>
      <c r="AL144" s="102"/>
    </row>
    <row r="145" spans="12:38">
      <c r="L145" s="100"/>
      <c r="M145" s="101"/>
      <c r="N145" s="102"/>
      <c r="O145" s="103"/>
      <c r="P145" s="104"/>
      <c r="Q145" s="103"/>
      <c r="R145" s="104"/>
      <c r="S145" s="103"/>
      <c r="T145" s="104"/>
      <c r="U145" s="103"/>
      <c r="V145" s="104"/>
      <c r="W145" s="103"/>
      <c r="X145" s="104"/>
      <c r="Y145" s="103"/>
      <c r="Z145" s="104"/>
      <c r="AA145" s="103"/>
      <c r="AB145" s="104"/>
      <c r="AC145" s="103"/>
      <c r="AD145" s="104"/>
      <c r="AE145" s="103"/>
      <c r="AF145" s="104"/>
      <c r="AG145" s="136"/>
      <c r="AH145" s="137"/>
      <c r="AI145" s="138"/>
      <c r="AJ145" s="139"/>
      <c r="AK145" s="101"/>
      <c r="AL145" s="102"/>
    </row>
    <row r="146" spans="12:38">
      <c r="L146" s="100"/>
      <c r="M146" s="101"/>
      <c r="N146" s="102"/>
      <c r="O146" s="103"/>
      <c r="P146" s="104"/>
      <c r="Q146" s="103"/>
      <c r="R146" s="104"/>
      <c r="S146" s="103"/>
      <c r="T146" s="104"/>
      <c r="U146" s="103"/>
      <c r="V146" s="104"/>
      <c r="W146" s="103"/>
      <c r="X146" s="104"/>
      <c r="Y146" s="103"/>
      <c r="Z146" s="104"/>
      <c r="AA146" s="103"/>
      <c r="AB146" s="104"/>
      <c r="AC146" s="103"/>
      <c r="AD146" s="104"/>
      <c r="AE146" s="103"/>
      <c r="AF146" s="104"/>
      <c r="AG146" s="136"/>
      <c r="AH146" s="137"/>
      <c r="AI146" s="138"/>
      <c r="AJ146" s="139"/>
      <c r="AK146" s="101"/>
      <c r="AL146" s="102"/>
    </row>
    <row r="147" spans="12:38">
      <c r="L147" s="100"/>
      <c r="M147" s="101"/>
      <c r="N147" s="102"/>
      <c r="O147" s="103"/>
      <c r="P147" s="104"/>
      <c r="Q147" s="103"/>
      <c r="R147" s="104"/>
      <c r="S147" s="103"/>
      <c r="T147" s="104"/>
      <c r="U147" s="103"/>
      <c r="V147" s="104"/>
      <c r="W147" s="103"/>
      <c r="X147" s="104"/>
      <c r="Y147" s="103"/>
      <c r="Z147" s="104"/>
      <c r="AA147" s="103"/>
      <c r="AB147" s="104"/>
      <c r="AC147" s="103"/>
      <c r="AD147" s="104"/>
      <c r="AE147" s="103"/>
      <c r="AF147" s="104"/>
      <c r="AG147" s="136"/>
      <c r="AH147" s="137"/>
      <c r="AI147" s="138"/>
      <c r="AJ147" s="139"/>
      <c r="AK147" s="101"/>
      <c r="AL147" s="102"/>
    </row>
    <row r="148" ht="16.35" spans="12:38">
      <c r="L148" s="105"/>
      <c r="M148" s="106"/>
      <c r="N148" s="107"/>
      <c r="O148" s="108"/>
      <c r="P148" s="109"/>
      <c r="Q148" s="108"/>
      <c r="R148" s="109"/>
      <c r="S148" s="108"/>
      <c r="T148" s="109"/>
      <c r="U148" s="108"/>
      <c r="V148" s="109"/>
      <c r="W148" s="108"/>
      <c r="X148" s="109"/>
      <c r="Y148" s="108"/>
      <c r="Z148" s="109"/>
      <c r="AA148" s="108"/>
      <c r="AB148" s="109"/>
      <c r="AC148" s="108"/>
      <c r="AD148" s="109"/>
      <c r="AE148" s="108"/>
      <c r="AF148" s="109"/>
      <c r="AG148" s="140"/>
      <c r="AH148" s="141"/>
      <c r="AI148" s="142"/>
      <c r="AJ148" s="143"/>
      <c r="AK148" s="106"/>
      <c r="AL148" s="107"/>
    </row>
    <row r="150" spans="12:38">
      <c r="L150" s="73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</row>
    <row r="160" ht="16.35"/>
    <row r="161" ht="25.5" customHeight="1" spans="1:53">
      <c r="A161" s="89" t="s">
        <v>273</v>
      </c>
      <c r="B161" s="90" t="s">
        <v>274</v>
      </c>
      <c r="C161" s="90" t="s">
        <v>275</v>
      </c>
      <c r="D161" s="90" t="s">
        <v>274</v>
      </c>
      <c r="E161" s="90" t="s">
        <v>275</v>
      </c>
      <c r="F161" s="90" t="s">
        <v>274</v>
      </c>
      <c r="G161" s="90" t="s">
        <v>275</v>
      </c>
      <c r="H161" s="90" t="s">
        <v>274</v>
      </c>
      <c r="I161" s="90" t="s">
        <v>275</v>
      </c>
      <c r="J161" s="111" t="s">
        <v>276</v>
      </c>
      <c r="K161" s="112"/>
      <c r="L161" s="112"/>
      <c r="M161" s="112"/>
      <c r="N161" s="112"/>
      <c r="O161" s="112"/>
      <c r="P161" s="113"/>
      <c r="Q161" s="111" t="s">
        <v>277</v>
      </c>
      <c r="R161" s="112"/>
      <c r="S161" s="112"/>
      <c r="T161" s="112"/>
      <c r="U161" s="112"/>
      <c r="V161" s="112"/>
      <c r="W161" s="113"/>
      <c r="X161" s="111" t="s">
        <v>278</v>
      </c>
      <c r="Y161" s="112"/>
      <c r="Z161" s="112"/>
      <c r="AA161" s="113"/>
      <c r="AB161" s="111" t="s">
        <v>279</v>
      </c>
      <c r="AC161" s="112"/>
      <c r="AD161" s="113"/>
      <c r="AE161" s="111" t="s">
        <v>280</v>
      </c>
      <c r="AF161" s="112"/>
      <c r="AG161" s="113"/>
      <c r="AH161" s="111" t="s">
        <v>281</v>
      </c>
      <c r="AI161" s="112"/>
      <c r="AJ161" s="112"/>
      <c r="AK161" s="112"/>
      <c r="AL161" s="113"/>
      <c r="AM161" s="111" t="s">
        <v>282</v>
      </c>
      <c r="AN161" s="112"/>
      <c r="AO161" s="112"/>
      <c r="AP161" s="112"/>
      <c r="AQ161" s="112"/>
      <c r="AR161" s="112"/>
      <c r="AS161" s="113"/>
      <c r="AT161" s="111" t="s">
        <v>283</v>
      </c>
      <c r="AU161" s="112"/>
      <c r="AV161" s="113"/>
      <c r="AW161" s="146" t="s">
        <v>284</v>
      </c>
      <c r="AX161" s="147"/>
      <c r="AY161" s="148"/>
      <c r="AZ161" s="149" t="s">
        <v>274</v>
      </c>
      <c r="BA161" s="149" t="s">
        <v>275</v>
      </c>
    </row>
    <row r="162" ht="16.35" spans="1:53">
      <c r="A162" s="91" t="s">
        <v>285</v>
      </c>
      <c r="B162" s="92"/>
      <c r="C162" s="92"/>
      <c r="D162" s="92"/>
      <c r="E162" s="92"/>
      <c r="F162" s="92"/>
      <c r="G162" s="92"/>
      <c r="H162" s="92"/>
      <c r="I162" s="92"/>
      <c r="J162" s="114" t="s">
        <v>286</v>
      </c>
      <c r="K162" s="115"/>
      <c r="L162" s="115"/>
      <c r="M162" s="116"/>
      <c r="N162" s="117" t="s">
        <v>287</v>
      </c>
      <c r="O162" s="117" t="s">
        <v>288</v>
      </c>
      <c r="P162" s="118" t="s">
        <v>289</v>
      </c>
      <c r="Q162" s="114" t="s">
        <v>286</v>
      </c>
      <c r="R162" s="115"/>
      <c r="S162" s="115"/>
      <c r="T162" s="116"/>
      <c r="U162" s="117" t="s">
        <v>287</v>
      </c>
      <c r="V162" s="117" t="s">
        <v>288</v>
      </c>
      <c r="W162" s="118" t="s">
        <v>289</v>
      </c>
      <c r="X162" s="117"/>
      <c r="Y162" s="117" t="s">
        <v>287</v>
      </c>
      <c r="Z162" s="117" t="s">
        <v>288</v>
      </c>
      <c r="AA162" s="118" t="s">
        <v>289</v>
      </c>
      <c r="AB162" s="133" t="s">
        <v>286</v>
      </c>
      <c r="AC162" s="117" t="s">
        <v>288</v>
      </c>
      <c r="AD162" s="118" t="s">
        <v>289</v>
      </c>
      <c r="AE162" s="133" t="s">
        <v>286</v>
      </c>
      <c r="AF162" s="117" t="s">
        <v>288</v>
      </c>
      <c r="AG162" s="118" t="s">
        <v>289</v>
      </c>
      <c r="AH162" s="114" t="s">
        <v>286</v>
      </c>
      <c r="AI162" s="116"/>
      <c r="AJ162" s="117" t="s">
        <v>287</v>
      </c>
      <c r="AK162" s="117" t="s">
        <v>288</v>
      </c>
      <c r="AL162" s="118" t="s">
        <v>289</v>
      </c>
      <c r="AM162" s="114" t="s">
        <v>286</v>
      </c>
      <c r="AN162" s="115"/>
      <c r="AO162" s="115"/>
      <c r="AP162" s="116"/>
      <c r="AQ162" s="117" t="s">
        <v>287</v>
      </c>
      <c r="AR162" s="117" t="s">
        <v>288</v>
      </c>
      <c r="AS162" s="118" t="s">
        <v>289</v>
      </c>
      <c r="AT162" s="133" t="s">
        <v>286</v>
      </c>
      <c r="AU162" s="117" t="s">
        <v>288</v>
      </c>
      <c r="AV162" s="118" t="s">
        <v>289</v>
      </c>
      <c r="AW162" s="150" t="s">
        <v>286</v>
      </c>
      <c r="AX162" s="117" t="s">
        <v>288</v>
      </c>
      <c r="AY162" s="118" t="s">
        <v>289</v>
      </c>
      <c r="AZ162" s="151"/>
      <c r="BA162" s="151"/>
    </row>
    <row r="163" spans="1:53">
      <c r="A163" s="93" t="s">
        <v>259</v>
      </c>
      <c r="B163" s="94">
        <v>125</v>
      </c>
      <c r="C163" s="95">
        <v>1</v>
      </c>
      <c r="D163" s="94">
        <v>125</v>
      </c>
      <c r="E163" s="95">
        <v>1</v>
      </c>
      <c r="F163" s="94">
        <v>125</v>
      </c>
      <c r="G163" s="95">
        <v>1</v>
      </c>
      <c r="H163" s="94">
        <v>125</v>
      </c>
      <c r="I163" s="95">
        <v>1</v>
      </c>
      <c r="J163" s="119" t="s">
        <v>290</v>
      </c>
      <c r="K163" s="120">
        <v>63</v>
      </c>
      <c r="L163" s="121" t="s">
        <v>291</v>
      </c>
      <c r="M163" s="121">
        <v>55</v>
      </c>
      <c r="N163" s="122">
        <v>224</v>
      </c>
      <c r="O163" s="123">
        <v>1</v>
      </c>
      <c r="P163" s="124">
        <v>9</v>
      </c>
      <c r="Q163" s="131" t="s">
        <v>290</v>
      </c>
      <c r="R163" s="121">
        <v>592</v>
      </c>
      <c r="S163" s="121" t="s">
        <v>291</v>
      </c>
      <c r="T163" s="121">
        <v>549</v>
      </c>
      <c r="U163" s="122">
        <v>2114</v>
      </c>
      <c r="V163" s="123">
        <v>1</v>
      </c>
      <c r="W163" s="124">
        <v>9</v>
      </c>
      <c r="X163" s="121">
        <v>170</v>
      </c>
      <c r="Y163" s="122">
        <v>344</v>
      </c>
      <c r="Z163" s="123">
        <v>1</v>
      </c>
      <c r="AA163" s="124">
        <v>9</v>
      </c>
      <c r="AB163" s="134">
        <v>356</v>
      </c>
      <c r="AC163" s="123">
        <v>1</v>
      </c>
      <c r="AD163" s="124">
        <v>18</v>
      </c>
      <c r="AE163" s="134">
        <v>194</v>
      </c>
      <c r="AF163" s="123">
        <v>1</v>
      </c>
      <c r="AG163" s="124">
        <v>18</v>
      </c>
      <c r="AH163" s="131" t="s">
        <v>292</v>
      </c>
      <c r="AI163" s="121">
        <v>61</v>
      </c>
      <c r="AJ163" s="122">
        <v>94</v>
      </c>
      <c r="AK163" s="123">
        <v>1</v>
      </c>
      <c r="AL163" s="124">
        <v>9</v>
      </c>
      <c r="AM163" s="131" t="s">
        <v>290</v>
      </c>
      <c r="AN163" s="121">
        <v>160</v>
      </c>
      <c r="AO163" s="121" t="s">
        <v>291</v>
      </c>
      <c r="AP163" s="121">
        <v>147</v>
      </c>
      <c r="AQ163" s="122">
        <v>464</v>
      </c>
      <c r="AR163" s="123">
        <v>1</v>
      </c>
      <c r="AS163" s="124">
        <v>9</v>
      </c>
      <c r="AT163" s="134">
        <v>334</v>
      </c>
      <c r="AU163" s="123">
        <v>4</v>
      </c>
      <c r="AV163" s="124">
        <v>12</v>
      </c>
      <c r="AW163" s="134">
        <v>67</v>
      </c>
      <c r="AX163" s="123">
        <v>3</v>
      </c>
      <c r="AY163" s="124">
        <v>23</v>
      </c>
      <c r="AZ163" s="134">
        <v>125</v>
      </c>
      <c r="BA163" s="152">
        <v>1</v>
      </c>
    </row>
    <row r="164" ht="16.35" spans="1:53">
      <c r="A164" s="92"/>
      <c r="B164" s="96"/>
      <c r="C164" s="97"/>
      <c r="D164" s="96"/>
      <c r="E164" s="97"/>
      <c r="F164" s="96"/>
      <c r="G164" s="97"/>
      <c r="H164" s="96"/>
      <c r="I164" s="97"/>
      <c r="J164" s="125" t="s">
        <v>293</v>
      </c>
      <c r="K164" s="126">
        <v>52</v>
      </c>
      <c r="L164" s="127" t="s">
        <v>294</v>
      </c>
      <c r="M164" s="127">
        <v>54</v>
      </c>
      <c r="N164" s="128"/>
      <c r="O164" s="129"/>
      <c r="P164" s="130"/>
      <c r="Q164" s="132" t="s">
        <v>293</v>
      </c>
      <c r="R164" s="127">
        <v>483</v>
      </c>
      <c r="S164" s="127" t="s">
        <v>294</v>
      </c>
      <c r="T164" s="127">
        <v>490</v>
      </c>
      <c r="U164" s="128"/>
      <c r="V164" s="129"/>
      <c r="W164" s="130"/>
      <c r="X164" s="127">
        <v>174</v>
      </c>
      <c r="Y164" s="128"/>
      <c r="Z164" s="129"/>
      <c r="AA164" s="130"/>
      <c r="AB164" s="135"/>
      <c r="AC164" s="129"/>
      <c r="AD164" s="130"/>
      <c r="AE164" s="135"/>
      <c r="AF164" s="129"/>
      <c r="AG164" s="130"/>
      <c r="AH164" s="132" t="s">
        <v>295</v>
      </c>
      <c r="AI164" s="127">
        <v>33</v>
      </c>
      <c r="AJ164" s="128"/>
      <c r="AK164" s="129"/>
      <c r="AL164" s="130"/>
      <c r="AM164" s="132" t="s">
        <v>293</v>
      </c>
      <c r="AN164" s="127">
        <v>50</v>
      </c>
      <c r="AO164" s="127" t="s">
        <v>294</v>
      </c>
      <c r="AP164" s="127">
        <v>107</v>
      </c>
      <c r="AQ164" s="128"/>
      <c r="AR164" s="129"/>
      <c r="AS164" s="130"/>
      <c r="AT164" s="135"/>
      <c r="AU164" s="129"/>
      <c r="AV164" s="130"/>
      <c r="AW164" s="135"/>
      <c r="AX164" s="129"/>
      <c r="AY164" s="130"/>
      <c r="AZ164" s="135"/>
      <c r="BA164" s="153"/>
    </row>
    <row r="165" spans="1:53">
      <c r="A165" s="93" t="s">
        <v>257</v>
      </c>
      <c r="B165" s="94">
        <v>105</v>
      </c>
      <c r="C165" s="95">
        <v>2</v>
      </c>
      <c r="D165" s="94">
        <v>105</v>
      </c>
      <c r="E165" s="95">
        <v>2</v>
      </c>
      <c r="F165" s="94">
        <v>105</v>
      </c>
      <c r="G165" s="95">
        <v>2</v>
      </c>
      <c r="H165" s="94">
        <v>105</v>
      </c>
      <c r="I165" s="95">
        <v>2</v>
      </c>
      <c r="J165" s="119" t="s">
        <v>290</v>
      </c>
      <c r="K165" s="120">
        <v>55</v>
      </c>
      <c r="L165" s="121" t="s">
        <v>291</v>
      </c>
      <c r="M165" s="121">
        <v>53</v>
      </c>
      <c r="N165" s="122">
        <v>194</v>
      </c>
      <c r="O165" s="123">
        <v>4</v>
      </c>
      <c r="P165" s="124">
        <v>5</v>
      </c>
      <c r="Q165" s="131" t="s">
        <v>290</v>
      </c>
      <c r="R165" s="121">
        <v>506</v>
      </c>
      <c r="S165" s="121" t="s">
        <v>291</v>
      </c>
      <c r="T165" s="121">
        <v>484</v>
      </c>
      <c r="U165" s="122">
        <v>1954</v>
      </c>
      <c r="V165" s="123">
        <v>4</v>
      </c>
      <c r="W165" s="124">
        <v>5</v>
      </c>
      <c r="X165" s="121">
        <v>170</v>
      </c>
      <c r="Y165" s="122">
        <v>307</v>
      </c>
      <c r="Z165" s="123">
        <v>3</v>
      </c>
      <c r="AA165" s="124">
        <v>6</v>
      </c>
      <c r="AB165" s="134">
        <v>355</v>
      </c>
      <c r="AC165" s="123">
        <v>2</v>
      </c>
      <c r="AD165" s="124">
        <v>16</v>
      </c>
      <c r="AE165" s="134">
        <v>173</v>
      </c>
      <c r="AF165" s="123">
        <v>2</v>
      </c>
      <c r="AG165" s="124">
        <v>16</v>
      </c>
      <c r="AH165" s="144" t="s">
        <v>292</v>
      </c>
      <c r="AI165" s="121">
        <v>29</v>
      </c>
      <c r="AJ165" s="122">
        <v>58</v>
      </c>
      <c r="AK165" s="123">
        <v>2</v>
      </c>
      <c r="AL165" s="124">
        <v>7</v>
      </c>
      <c r="AM165" s="131" t="s">
        <v>290</v>
      </c>
      <c r="AN165" s="121">
        <v>101</v>
      </c>
      <c r="AO165" s="121" t="s">
        <v>291</v>
      </c>
      <c r="AP165" s="121">
        <v>191</v>
      </c>
      <c r="AQ165" s="122">
        <v>345</v>
      </c>
      <c r="AR165" s="123">
        <v>2</v>
      </c>
      <c r="AS165" s="124">
        <v>7</v>
      </c>
      <c r="AT165" s="134">
        <v>356</v>
      </c>
      <c r="AU165" s="123">
        <v>2</v>
      </c>
      <c r="AV165" s="124">
        <v>16</v>
      </c>
      <c r="AW165" s="134">
        <v>84</v>
      </c>
      <c r="AX165" s="123">
        <v>1</v>
      </c>
      <c r="AY165" s="124">
        <v>27</v>
      </c>
      <c r="AZ165" s="134">
        <v>105</v>
      </c>
      <c r="BA165" s="152">
        <v>2</v>
      </c>
    </row>
    <row r="166" ht="16.35" spans="1:53">
      <c r="A166" s="92"/>
      <c r="B166" s="96"/>
      <c r="C166" s="97"/>
      <c r="D166" s="96"/>
      <c r="E166" s="97"/>
      <c r="F166" s="96"/>
      <c r="G166" s="97"/>
      <c r="H166" s="96"/>
      <c r="I166" s="97"/>
      <c r="J166" s="125" t="s">
        <v>293</v>
      </c>
      <c r="K166" s="126">
        <v>38</v>
      </c>
      <c r="L166" s="127" t="s">
        <v>294</v>
      </c>
      <c r="M166" s="127">
        <v>48</v>
      </c>
      <c r="N166" s="128"/>
      <c r="O166" s="129"/>
      <c r="P166" s="130"/>
      <c r="Q166" s="132" t="s">
        <v>293</v>
      </c>
      <c r="R166" s="127">
        <v>492</v>
      </c>
      <c r="S166" s="127" t="s">
        <v>294</v>
      </c>
      <c r="T166" s="127">
        <v>472</v>
      </c>
      <c r="U166" s="128"/>
      <c r="V166" s="129"/>
      <c r="W166" s="130"/>
      <c r="X166" s="127">
        <v>137</v>
      </c>
      <c r="Y166" s="128"/>
      <c r="Z166" s="129"/>
      <c r="AA166" s="130"/>
      <c r="AB166" s="135"/>
      <c r="AC166" s="129"/>
      <c r="AD166" s="130"/>
      <c r="AE166" s="135"/>
      <c r="AF166" s="129"/>
      <c r="AG166" s="130"/>
      <c r="AH166" s="145" t="s">
        <v>295</v>
      </c>
      <c r="AI166" s="127">
        <v>29</v>
      </c>
      <c r="AJ166" s="128"/>
      <c r="AK166" s="129"/>
      <c r="AL166" s="130"/>
      <c r="AM166" s="132" t="s">
        <v>293</v>
      </c>
      <c r="AN166" s="127">
        <v>42</v>
      </c>
      <c r="AO166" s="127" t="s">
        <v>294</v>
      </c>
      <c r="AP166" s="127">
        <v>11</v>
      </c>
      <c r="AQ166" s="128"/>
      <c r="AR166" s="129"/>
      <c r="AS166" s="130"/>
      <c r="AT166" s="135"/>
      <c r="AU166" s="129"/>
      <c r="AV166" s="130"/>
      <c r="AW166" s="135"/>
      <c r="AX166" s="129"/>
      <c r="AY166" s="130"/>
      <c r="AZ166" s="135"/>
      <c r="BA166" s="153"/>
    </row>
    <row r="167" spans="1:53">
      <c r="A167" s="93" t="s">
        <v>221</v>
      </c>
      <c r="B167" s="94">
        <v>77</v>
      </c>
      <c r="C167" s="95">
        <v>3</v>
      </c>
      <c r="D167" s="94">
        <v>77</v>
      </c>
      <c r="E167" s="95">
        <v>3</v>
      </c>
      <c r="F167" s="94">
        <v>77</v>
      </c>
      <c r="G167" s="95">
        <v>3</v>
      </c>
      <c r="H167" s="94">
        <v>77</v>
      </c>
      <c r="I167" s="95">
        <v>3</v>
      </c>
      <c r="J167" s="119" t="s">
        <v>290</v>
      </c>
      <c r="K167" s="120">
        <v>58</v>
      </c>
      <c r="L167" s="121" t="s">
        <v>291</v>
      </c>
      <c r="M167" s="121">
        <v>54</v>
      </c>
      <c r="N167" s="122">
        <v>214</v>
      </c>
      <c r="O167" s="123">
        <v>2</v>
      </c>
      <c r="P167" s="124">
        <v>7</v>
      </c>
      <c r="Q167" s="131" t="s">
        <v>290</v>
      </c>
      <c r="R167" s="121">
        <v>530</v>
      </c>
      <c r="S167" s="121" t="s">
        <v>291</v>
      </c>
      <c r="T167" s="121">
        <v>482</v>
      </c>
      <c r="U167" s="122">
        <v>2010</v>
      </c>
      <c r="V167" s="123">
        <v>3</v>
      </c>
      <c r="W167" s="124">
        <v>6</v>
      </c>
      <c r="X167" s="121">
        <v>137</v>
      </c>
      <c r="Y167" s="122">
        <v>276</v>
      </c>
      <c r="Z167" s="123">
        <v>5</v>
      </c>
      <c r="AA167" s="124">
        <v>4</v>
      </c>
      <c r="AB167" s="134">
        <v>313</v>
      </c>
      <c r="AC167" s="123">
        <v>6</v>
      </c>
      <c r="AD167" s="124">
        <v>8</v>
      </c>
      <c r="AE167" s="134">
        <v>76</v>
      </c>
      <c r="AF167" s="123">
        <v>5</v>
      </c>
      <c r="AG167" s="124">
        <v>10</v>
      </c>
      <c r="AH167" s="144" t="s">
        <v>292</v>
      </c>
      <c r="AI167" s="121">
        <v>8</v>
      </c>
      <c r="AJ167" s="122">
        <v>23</v>
      </c>
      <c r="AK167" s="122">
        <v>10</v>
      </c>
      <c r="AL167" s="124">
        <v>0</v>
      </c>
      <c r="AM167" s="131" t="s">
        <v>290</v>
      </c>
      <c r="AN167" s="121">
        <v>106</v>
      </c>
      <c r="AO167" s="121" t="s">
        <v>291</v>
      </c>
      <c r="AP167" s="121">
        <v>90</v>
      </c>
      <c r="AQ167" s="122">
        <v>276</v>
      </c>
      <c r="AR167" s="123">
        <v>3</v>
      </c>
      <c r="AS167" s="124">
        <v>6</v>
      </c>
      <c r="AT167" s="134">
        <v>322</v>
      </c>
      <c r="AU167" s="123">
        <v>5</v>
      </c>
      <c r="AV167" s="124">
        <v>10</v>
      </c>
      <c r="AW167" s="134">
        <v>64</v>
      </c>
      <c r="AX167" s="123">
        <v>4</v>
      </c>
      <c r="AY167" s="124">
        <v>21</v>
      </c>
      <c r="AZ167" s="134">
        <v>77</v>
      </c>
      <c r="BA167" s="152">
        <v>3</v>
      </c>
    </row>
    <row r="168" ht="16.35" spans="1:53">
      <c r="A168" s="92"/>
      <c r="B168" s="96"/>
      <c r="C168" s="97"/>
      <c r="D168" s="96"/>
      <c r="E168" s="97"/>
      <c r="F168" s="96"/>
      <c r="G168" s="97"/>
      <c r="H168" s="96"/>
      <c r="I168" s="97"/>
      <c r="J168" s="125" t="s">
        <v>293</v>
      </c>
      <c r="K168" s="126">
        <v>49</v>
      </c>
      <c r="L168" s="127" t="s">
        <v>294</v>
      </c>
      <c r="M168" s="127">
        <v>53</v>
      </c>
      <c r="N168" s="128"/>
      <c r="O168" s="129"/>
      <c r="P168" s="130"/>
      <c r="Q168" s="132" t="s">
        <v>293</v>
      </c>
      <c r="R168" s="127">
        <v>520</v>
      </c>
      <c r="S168" s="127" t="s">
        <v>294</v>
      </c>
      <c r="T168" s="127">
        <v>478</v>
      </c>
      <c r="U168" s="128"/>
      <c r="V168" s="129"/>
      <c r="W168" s="130"/>
      <c r="X168" s="127">
        <v>139</v>
      </c>
      <c r="Y168" s="128"/>
      <c r="Z168" s="129"/>
      <c r="AA168" s="130"/>
      <c r="AB168" s="135"/>
      <c r="AC168" s="129"/>
      <c r="AD168" s="130"/>
      <c r="AE168" s="135"/>
      <c r="AF168" s="129"/>
      <c r="AG168" s="130"/>
      <c r="AH168" s="145" t="s">
        <v>295</v>
      </c>
      <c r="AI168" s="127">
        <v>15</v>
      </c>
      <c r="AJ168" s="128"/>
      <c r="AK168" s="128"/>
      <c r="AL168" s="130"/>
      <c r="AM168" s="132" t="s">
        <v>293</v>
      </c>
      <c r="AN168" s="127">
        <v>28</v>
      </c>
      <c r="AO168" s="127" t="s">
        <v>294</v>
      </c>
      <c r="AP168" s="127">
        <v>52</v>
      </c>
      <c r="AQ168" s="128"/>
      <c r="AR168" s="129"/>
      <c r="AS168" s="130"/>
      <c r="AT168" s="135"/>
      <c r="AU168" s="129"/>
      <c r="AV168" s="130"/>
      <c r="AW168" s="135"/>
      <c r="AX168" s="129"/>
      <c r="AY168" s="130"/>
      <c r="AZ168" s="135"/>
      <c r="BA168" s="153"/>
    </row>
    <row r="169" spans="1:53">
      <c r="A169" s="93" t="s">
        <v>262</v>
      </c>
      <c r="B169" s="94">
        <v>59.5</v>
      </c>
      <c r="C169" s="95">
        <v>4</v>
      </c>
      <c r="D169" s="94">
        <v>59.5</v>
      </c>
      <c r="E169" s="95">
        <v>4</v>
      </c>
      <c r="F169" s="94">
        <v>59.5</v>
      </c>
      <c r="G169" s="95">
        <v>4</v>
      </c>
      <c r="H169" s="94">
        <v>59.5</v>
      </c>
      <c r="I169" s="95">
        <v>4</v>
      </c>
      <c r="J169" s="119" t="s">
        <v>290</v>
      </c>
      <c r="K169" s="120">
        <v>48</v>
      </c>
      <c r="L169" s="121" t="s">
        <v>291</v>
      </c>
      <c r="M169" s="121">
        <v>35</v>
      </c>
      <c r="N169" s="122">
        <v>161</v>
      </c>
      <c r="O169" s="123">
        <v>8</v>
      </c>
      <c r="P169" s="124">
        <v>1</v>
      </c>
      <c r="Q169" s="131" t="s">
        <v>290</v>
      </c>
      <c r="R169" s="121">
        <v>472</v>
      </c>
      <c r="S169" s="121" t="s">
        <v>291</v>
      </c>
      <c r="T169" s="121">
        <v>502</v>
      </c>
      <c r="U169" s="122">
        <v>1836</v>
      </c>
      <c r="V169" s="123">
        <v>6</v>
      </c>
      <c r="W169" s="124">
        <v>3</v>
      </c>
      <c r="X169" s="121">
        <v>134</v>
      </c>
      <c r="Y169" s="122">
        <v>265</v>
      </c>
      <c r="Z169" s="123">
        <v>6</v>
      </c>
      <c r="AA169" s="124">
        <v>3</v>
      </c>
      <c r="AB169" s="134">
        <v>311</v>
      </c>
      <c r="AC169" s="123">
        <v>7</v>
      </c>
      <c r="AD169" s="124">
        <v>6</v>
      </c>
      <c r="AE169" s="134">
        <v>58</v>
      </c>
      <c r="AF169" s="123">
        <v>7</v>
      </c>
      <c r="AG169" s="124">
        <v>5.5</v>
      </c>
      <c r="AH169" s="131" t="s">
        <v>292</v>
      </c>
      <c r="AI169" s="121">
        <v>14</v>
      </c>
      <c r="AJ169" s="122">
        <v>28</v>
      </c>
      <c r="AK169" s="123">
        <v>8</v>
      </c>
      <c r="AL169" s="124">
        <v>1</v>
      </c>
      <c r="AM169" s="131" t="s">
        <v>290</v>
      </c>
      <c r="AN169" s="121">
        <v>8</v>
      </c>
      <c r="AO169" s="121" t="s">
        <v>291</v>
      </c>
      <c r="AP169" s="121">
        <v>26</v>
      </c>
      <c r="AQ169" s="122">
        <v>63</v>
      </c>
      <c r="AR169" s="123">
        <v>8</v>
      </c>
      <c r="AS169" s="124">
        <v>1</v>
      </c>
      <c r="AT169" s="134">
        <v>350</v>
      </c>
      <c r="AU169" s="123">
        <v>3</v>
      </c>
      <c r="AV169" s="124">
        <v>14</v>
      </c>
      <c r="AW169" s="134">
        <v>79</v>
      </c>
      <c r="AX169" s="123">
        <v>2</v>
      </c>
      <c r="AY169" s="124">
        <v>25</v>
      </c>
      <c r="AZ169" s="134">
        <v>59.5</v>
      </c>
      <c r="BA169" s="152">
        <v>4</v>
      </c>
    </row>
    <row r="170" ht="16.35" spans="1:53">
      <c r="A170" s="92"/>
      <c r="B170" s="96"/>
      <c r="C170" s="97"/>
      <c r="D170" s="96"/>
      <c r="E170" s="97"/>
      <c r="F170" s="96"/>
      <c r="G170" s="97"/>
      <c r="H170" s="96"/>
      <c r="I170" s="97"/>
      <c r="J170" s="125" t="s">
        <v>293</v>
      </c>
      <c r="K170" s="126">
        <v>46</v>
      </c>
      <c r="L170" s="127" t="s">
        <v>294</v>
      </c>
      <c r="M170" s="127">
        <v>32</v>
      </c>
      <c r="N170" s="128"/>
      <c r="O170" s="129"/>
      <c r="P170" s="130"/>
      <c r="Q170" s="132" t="s">
        <v>293</v>
      </c>
      <c r="R170" s="127">
        <v>430</v>
      </c>
      <c r="S170" s="127" t="s">
        <v>294</v>
      </c>
      <c r="T170" s="127">
        <v>432</v>
      </c>
      <c r="U170" s="128"/>
      <c r="V170" s="129"/>
      <c r="W170" s="130"/>
      <c r="X170" s="127">
        <v>131</v>
      </c>
      <c r="Y170" s="128"/>
      <c r="Z170" s="129"/>
      <c r="AA170" s="130"/>
      <c r="AB170" s="135"/>
      <c r="AC170" s="129"/>
      <c r="AD170" s="130"/>
      <c r="AE170" s="135"/>
      <c r="AF170" s="129"/>
      <c r="AG170" s="130"/>
      <c r="AH170" s="132" t="s">
        <v>295</v>
      </c>
      <c r="AI170" s="127">
        <v>14</v>
      </c>
      <c r="AJ170" s="128"/>
      <c r="AK170" s="129"/>
      <c r="AL170" s="130"/>
      <c r="AM170" s="132" t="s">
        <v>293</v>
      </c>
      <c r="AN170" s="127">
        <v>6</v>
      </c>
      <c r="AO170" s="127" t="s">
        <v>294</v>
      </c>
      <c r="AP170" s="127">
        <v>23</v>
      </c>
      <c r="AQ170" s="128"/>
      <c r="AR170" s="129"/>
      <c r="AS170" s="130"/>
      <c r="AT170" s="135"/>
      <c r="AU170" s="129"/>
      <c r="AV170" s="130"/>
      <c r="AW170" s="135"/>
      <c r="AX170" s="129"/>
      <c r="AY170" s="130"/>
      <c r="AZ170" s="135"/>
      <c r="BA170" s="153"/>
    </row>
    <row r="171" spans="1:53">
      <c r="A171" s="93" t="s">
        <v>230</v>
      </c>
      <c r="B171" s="94">
        <v>49</v>
      </c>
      <c r="C171" s="95">
        <v>5</v>
      </c>
      <c r="D171" s="94">
        <v>49</v>
      </c>
      <c r="E171" s="95">
        <v>5</v>
      </c>
      <c r="F171" s="94">
        <v>49</v>
      </c>
      <c r="G171" s="95">
        <v>5</v>
      </c>
      <c r="H171" s="94">
        <v>49</v>
      </c>
      <c r="I171" s="95">
        <v>5</v>
      </c>
      <c r="J171" s="119" t="s">
        <v>290</v>
      </c>
      <c r="K171" s="120">
        <v>58</v>
      </c>
      <c r="L171" s="121" t="s">
        <v>291</v>
      </c>
      <c r="M171" s="121">
        <v>48</v>
      </c>
      <c r="N171" s="122">
        <v>201</v>
      </c>
      <c r="O171" s="123">
        <v>3</v>
      </c>
      <c r="P171" s="124">
        <v>6</v>
      </c>
      <c r="Q171" s="131" t="s">
        <v>290</v>
      </c>
      <c r="R171" s="121">
        <v>332</v>
      </c>
      <c r="S171" s="121" t="s">
        <v>291</v>
      </c>
      <c r="T171" s="121">
        <v>500</v>
      </c>
      <c r="U171" s="122">
        <v>1550</v>
      </c>
      <c r="V171" s="122">
        <v>10</v>
      </c>
      <c r="W171" s="124">
        <v>0</v>
      </c>
      <c r="X171" s="121">
        <v>132</v>
      </c>
      <c r="Y171" s="122">
        <v>277</v>
      </c>
      <c r="Z171" s="123">
        <v>4</v>
      </c>
      <c r="AA171" s="124">
        <v>5</v>
      </c>
      <c r="AB171" s="134">
        <v>286</v>
      </c>
      <c r="AC171" s="122">
        <v>9</v>
      </c>
      <c r="AD171" s="124">
        <v>0</v>
      </c>
      <c r="AE171" s="134"/>
      <c r="AF171" s="123">
        <v>0</v>
      </c>
      <c r="AG171" s="124">
        <v>0</v>
      </c>
      <c r="AH171" s="131" t="s">
        <v>292</v>
      </c>
      <c r="AI171" s="121">
        <v>22</v>
      </c>
      <c r="AJ171" s="122">
        <v>36</v>
      </c>
      <c r="AK171" s="123">
        <v>6</v>
      </c>
      <c r="AL171" s="124">
        <v>3</v>
      </c>
      <c r="AM171" s="131" t="s">
        <v>290</v>
      </c>
      <c r="AN171" s="121">
        <v>50</v>
      </c>
      <c r="AO171" s="121" t="s">
        <v>291</v>
      </c>
      <c r="AP171" s="121">
        <v>129</v>
      </c>
      <c r="AQ171" s="122">
        <v>206</v>
      </c>
      <c r="AR171" s="123">
        <v>4</v>
      </c>
      <c r="AS171" s="124">
        <v>5</v>
      </c>
      <c r="AT171" s="134">
        <v>176</v>
      </c>
      <c r="AU171" s="123">
        <v>8</v>
      </c>
      <c r="AV171" s="124">
        <v>4</v>
      </c>
      <c r="AW171" s="134">
        <v>63</v>
      </c>
      <c r="AX171" s="123">
        <v>5</v>
      </c>
      <c r="AY171" s="124">
        <v>19</v>
      </c>
      <c r="AZ171" s="134">
        <v>49</v>
      </c>
      <c r="BA171" s="152">
        <v>5</v>
      </c>
    </row>
    <row r="172" ht="16.35" spans="1:53">
      <c r="A172" s="92"/>
      <c r="B172" s="96"/>
      <c r="C172" s="97"/>
      <c r="D172" s="96"/>
      <c r="E172" s="97"/>
      <c r="F172" s="96"/>
      <c r="G172" s="97"/>
      <c r="H172" s="96"/>
      <c r="I172" s="97"/>
      <c r="J172" s="125" t="s">
        <v>293</v>
      </c>
      <c r="K172" s="126">
        <v>53</v>
      </c>
      <c r="L172" s="127" t="s">
        <v>294</v>
      </c>
      <c r="M172" s="127">
        <v>42</v>
      </c>
      <c r="N172" s="128"/>
      <c r="O172" s="129"/>
      <c r="P172" s="130"/>
      <c r="Q172" s="132" t="s">
        <v>293</v>
      </c>
      <c r="R172" s="127">
        <v>236</v>
      </c>
      <c r="S172" s="127" t="s">
        <v>294</v>
      </c>
      <c r="T172" s="127">
        <v>482</v>
      </c>
      <c r="U172" s="128"/>
      <c r="V172" s="128"/>
      <c r="W172" s="130"/>
      <c r="X172" s="127">
        <v>145</v>
      </c>
      <c r="Y172" s="128"/>
      <c r="Z172" s="129"/>
      <c r="AA172" s="130"/>
      <c r="AB172" s="135"/>
      <c r="AC172" s="128"/>
      <c r="AD172" s="130"/>
      <c r="AE172" s="135"/>
      <c r="AF172" s="129"/>
      <c r="AG172" s="130"/>
      <c r="AH172" s="132" t="s">
        <v>295</v>
      </c>
      <c r="AI172" s="127">
        <v>14</v>
      </c>
      <c r="AJ172" s="128"/>
      <c r="AK172" s="129"/>
      <c r="AL172" s="130"/>
      <c r="AM172" s="132" t="s">
        <v>293</v>
      </c>
      <c r="AN172" s="127">
        <v>8</v>
      </c>
      <c r="AO172" s="127" t="s">
        <v>294</v>
      </c>
      <c r="AP172" s="127">
        <v>19</v>
      </c>
      <c r="AQ172" s="128"/>
      <c r="AR172" s="129"/>
      <c r="AS172" s="130"/>
      <c r="AT172" s="135"/>
      <c r="AU172" s="129"/>
      <c r="AV172" s="130"/>
      <c r="AW172" s="135"/>
      <c r="AX172" s="129"/>
      <c r="AY172" s="130"/>
      <c r="AZ172" s="135"/>
      <c r="BA172" s="153"/>
    </row>
    <row r="173" spans="1:53">
      <c r="A173" s="93" t="s">
        <v>218</v>
      </c>
      <c r="B173" s="94">
        <v>49</v>
      </c>
      <c r="C173" s="95">
        <v>6</v>
      </c>
      <c r="D173" s="94">
        <v>49</v>
      </c>
      <c r="E173" s="95">
        <v>6</v>
      </c>
      <c r="F173" s="94">
        <v>49</v>
      </c>
      <c r="G173" s="95">
        <v>6</v>
      </c>
      <c r="H173" s="94">
        <v>49</v>
      </c>
      <c r="I173" s="95">
        <v>6</v>
      </c>
      <c r="J173" s="119" t="s">
        <v>290</v>
      </c>
      <c r="K173" s="120">
        <v>40</v>
      </c>
      <c r="L173" s="121" t="s">
        <v>291</v>
      </c>
      <c r="M173" s="121">
        <v>46</v>
      </c>
      <c r="N173" s="122">
        <v>139</v>
      </c>
      <c r="O173" s="122">
        <v>9</v>
      </c>
      <c r="P173" s="124">
        <v>0</v>
      </c>
      <c r="Q173" s="131" t="s">
        <v>290</v>
      </c>
      <c r="R173" s="121">
        <v>462</v>
      </c>
      <c r="S173" s="121" t="s">
        <v>291</v>
      </c>
      <c r="T173" s="121">
        <v>466</v>
      </c>
      <c r="U173" s="122">
        <v>1826</v>
      </c>
      <c r="V173" s="123">
        <v>7</v>
      </c>
      <c r="W173" s="124">
        <v>2</v>
      </c>
      <c r="X173" s="121">
        <v>155</v>
      </c>
      <c r="Y173" s="122">
        <v>244</v>
      </c>
      <c r="Z173" s="123">
        <v>7</v>
      </c>
      <c r="AA173" s="124">
        <v>2</v>
      </c>
      <c r="AB173" s="134">
        <v>321</v>
      </c>
      <c r="AC173" s="123">
        <v>4</v>
      </c>
      <c r="AD173" s="124">
        <v>12</v>
      </c>
      <c r="AE173" s="134"/>
      <c r="AF173" s="123">
        <v>0</v>
      </c>
      <c r="AG173" s="124">
        <v>0</v>
      </c>
      <c r="AH173" s="144" t="s">
        <v>292</v>
      </c>
      <c r="AI173" s="121">
        <v>13</v>
      </c>
      <c r="AJ173" s="122">
        <v>47</v>
      </c>
      <c r="AK173" s="123">
        <v>3</v>
      </c>
      <c r="AL173" s="124">
        <v>6</v>
      </c>
      <c r="AM173" s="131" t="s">
        <v>290</v>
      </c>
      <c r="AN173" s="121">
        <v>5</v>
      </c>
      <c r="AO173" s="121" t="s">
        <v>291</v>
      </c>
      <c r="AP173" s="121">
        <v>21</v>
      </c>
      <c r="AQ173" s="122">
        <v>42</v>
      </c>
      <c r="AR173" s="122">
        <v>9</v>
      </c>
      <c r="AS173" s="124">
        <v>0</v>
      </c>
      <c r="AT173" s="134">
        <v>290</v>
      </c>
      <c r="AU173" s="123">
        <v>6</v>
      </c>
      <c r="AV173" s="124">
        <v>8</v>
      </c>
      <c r="AW173" s="134">
        <v>62</v>
      </c>
      <c r="AX173" s="123">
        <v>6</v>
      </c>
      <c r="AY173" s="124">
        <v>17</v>
      </c>
      <c r="AZ173" s="134">
        <v>49</v>
      </c>
      <c r="BA173" s="152">
        <v>6</v>
      </c>
    </row>
    <row r="174" ht="16.35" spans="1:53">
      <c r="A174" s="92"/>
      <c r="B174" s="96"/>
      <c r="C174" s="97"/>
      <c r="D174" s="96"/>
      <c r="E174" s="97"/>
      <c r="F174" s="96"/>
      <c r="G174" s="97"/>
      <c r="H174" s="96"/>
      <c r="I174" s="97"/>
      <c r="J174" s="125" t="s">
        <v>293</v>
      </c>
      <c r="K174" s="126">
        <v>20</v>
      </c>
      <c r="L174" s="127" t="s">
        <v>294</v>
      </c>
      <c r="M174" s="127">
        <v>33</v>
      </c>
      <c r="N174" s="128"/>
      <c r="O174" s="128"/>
      <c r="P174" s="130"/>
      <c r="Q174" s="132" t="s">
        <v>293</v>
      </c>
      <c r="R174" s="127">
        <v>440</v>
      </c>
      <c r="S174" s="127" t="s">
        <v>294</v>
      </c>
      <c r="T174" s="127">
        <v>458</v>
      </c>
      <c r="U174" s="128"/>
      <c r="V174" s="129"/>
      <c r="W174" s="130"/>
      <c r="X174" s="127">
        <v>89</v>
      </c>
      <c r="Y174" s="128"/>
      <c r="Z174" s="129"/>
      <c r="AA174" s="130"/>
      <c r="AB174" s="135"/>
      <c r="AC174" s="129"/>
      <c r="AD174" s="130"/>
      <c r="AE174" s="135"/>
      <c r="AF174" s="129"/>
      <c r="AG174" s="130"/>
      <c r="AH174" s="145" t="s">
        <v>295</v>
      </c>
      <c r="AI174" s="127">
        <v>34</v>
      </c>
      <c r="AJ174" s="128"/>
      <c r="AK174" s="129"/>
      <c r="AL174" s="130"/>
      <c r="AM174" s="132" t="s">
        <v>293</v>
      </c>
      <c r="AN174" s="127">
        <v>4</v>
      </c>
      <c r="AO174" s="127" t="s">
        <v>294</v>
      </c>
      <c r="AP174" s="127">
        <v>12</v>
      </c>
      <c r="AQ174" s="128"/>
      <c r="AR174" s="128"/>
      <c r="AS174" s="130"/>
      <c r="AT174" s="135"/>
      <c r="AU174" s="129"/>
      <c r="AV174" s="130"/>
      <c r="AW174" s="135"/>
      <c r="AX174" s="129"/>
      <c r="AY174" s="130"/>
      <c r="AZ174" s="135"/>
      <c r="BA174" s="153"/>
    </row>
    <row r="175" spans="1:53">
      <c r="A175" s="93" t="s">
        <v>260</v>
      </c>
      <c r="B175" s="94">
        <v>43</v>
      </c>
      <c r="C175" s="98"/>
      <c r="D175" s="94">
        <v>43</v>
      </c>
      <c r="E175" s="98"/>
      <c r="F175" s="94">
        <v>43</v>
      </c>
      <c r="G175" s="98"/>
      <c r="H175" s="94">
        <v>43</v>
      </c>
      <c r="I175" s="98"/>
      <c r="J175" s="119" t="s">
        <v>290</v>
      </c>
      <c r="K175" s="120">
        <v>40</v>
      </c>
      <c r="L175" s="121" t="s">
        <v>291</v>
      </c>
      <c r="M175" s="121">
        <v>47</v>
      </c>
      <c r="N175" s="122">
        <v>119</v>
      </c>
      <c r="O175" s="122">
        <v>10</v>
      </c>
      <c r="P175" s="124">
        <v>0</v>
      </c>
      <c r="Q175" s="131" t="s">
        <v>290</v>
      </c>
      <c r="R175" s="121">
        <v>476</v>
      </c>
      <c r="S175" s="121" t="s">
        <v>291</v>
      </c>
      <c r="T175" s="121">
        <v>442</v>
      </c>
      <c r="U175" s="122">
        <v>1802</v>
      </c>
      <c r="V175" s="123">
        <v>8</v>
      </c>
      <c r="W175" s="124">
        <v>1</v>
      </c>
      <c r="X175" s="121">
        <v>143</v>
      </c>
      <c r="Y175" s="122">
        <v>316</v>
      </c>
      <c r="Z175" s="123">
        <v>2</v>
      </c>
      <c r="AA175" s="124">
        <v>7</v>
      </c>
      <c r="AB175" s="134">
        <v>320</v>
      </c>
      <c r="AC175" s="123">
        <v>5</v>
      </c>
      <c r="AD175" s="124">
        <v>10</v>
      </c>
      <c r="AE175" s="134">
        <v>94</v>
      </c>
      <c r="AF175" s="123">
        <v>3</v>
      </c>
      <c r="AG175" s="124">
        <v>14</v>
      </c>
      <c r="AH175" s="144" t="s">
        <v>292</v>
      </c>
      <c r="AI175" s="121">
        <v>24</v>
      </c>
      <c r="AJ175" s="122">
        <v>39</v>
      </c>
      <c r="AK175" s="123">
        <v>4</v>
      </c>
      <c r="AL175" s="124">
        <v>5</v>
      </c>
      <c r="AM175" s="131" t="s">
        <v>290</v>
      </c>
      <c r="AN175" s="121">
        <v>39</v>
      </c>
      <c r="AO175" s="121" t="s">
        <v>291</v>
      </c>
      <c r="AP175" s="121">
        <v>64</v>
      </c>
      <c r="AQ175" s="122">
        <v>117</v>
      </c>
      <c r="AR175" s="123">
        <v>6</v>
      </c>
      <c r="AS175" s="124">
        <v>3</v>
      </c>
      <c r="AT175" s="134">
        <v>145</v>
      </c>
      <c r="AU175" s="122">
        <v>10</v>
      </c>
      <c r="AV175" s="124">
        <v>0</v>
      </c>
      <c r="AW175" s="134"/>
      <c r="AX175" s="123">
        <v>0</v>
      </c>
      <c r="AY175" s="124">
        <v>0</v>
      </c>
      <c r="AZ175" s="134">
        <v>43</v>
      </c>
      <c r="BA175" s="124"/>
    </row>
    <row r="176" ht="16.35" spans="1:53">
      <c r="A176" s="92"/>
      <c r="B176" s="96"/>
      <c r="C176" s="99"/>
      <c r="D176" s="96"/>
      <c r="E176" s="99"/>
      <c r="F176" s="96"/>
      <c r="G176" s="99"/>
      <c r="H176" s="96"/>
      <c r="I176" s="99"/>
      <c r="J176" s="125" t="s">
        <v>293</v>
      </c>
      <c r="K176" s="126">
        <v>17</v>
      </c>
      <c r="L176" s="127" t="s">
        <v>294</v>
      </c>
      <c r="M176" s="127">
        <v>15</v>
      </c>
      <c r="N176" s="128"/>
      <c r="O176" s="128"/>
      <c r="P176" s="130"/>
      <c r="Q176" s="132" t="s">
        <v>293</v>
      </c>
      <c r="R176" s="127">
        <v>452</v>
      </c>
      <c r="S176" s="127" t="s">
        <v>294</v>
      </c>
      <c r="T176" s="127">
        <v>432</v>
      </c>
      <c r="U176" s="128"/>
      <c r="V176" s="129"/>
      <c r="W176" s="130"/>
      <c r="X176" s="127">
        <v>173</v>
      </c>
      <c r="Y176" s="128"/>
      <c r="Z176" s="129"/>
      <c r="AA176" s="130"/>
      <c r="AB176" s="135"/>
      <c r="AC176" s="129"/>
      <c r="AD176" s="130"/>
      <c r="AE176" s="135"/>
      <c r="AF176" s="129"/>
      <c r="AG176" s="130"/>
      <c r="AH176" s="145" t="s">
        <v>295</v>
      </c>
      <c r="AI176" s="127">
        <v>15</v>
      </c>
      <c r="AJ176" s="128"/>
      <c r="AK176" s="129"/>
      <c r="AL176" s="130"/>
      <c r="AM176" s="132" t="s">
        <v>293</v>
      </c>
      <c r="AN176" s="127">
        <v>3</v>
      </c>
      <c r="AO176" s="127" t="s">
        <v>294</v>
      </c>
      <c r="AP176" s="127">
        <v>11</v>
      </c>
      <c r="AQ176" s="128"/>
      <c r="AR176" s="129"/>
      <c r="AS176" s="130"/>
      <c r="AT176" s="135"/>
      <c r="AU176" s="128"/>
      <c r="AV176" s="130"/>
      <c r="AW176" s="135"/>
      <c r="AX176" s="129"/>
      <c r="AY176" s="130"/>
      <c r="AZ176" s="135"/>
      <c r="BA176" s="130"/>
    </row>
    <row r="177" spans="1:53">
      <c r="A177" s="93" t="s">
        <v>261</v>
      </c>
      <c r="B177" s="94">
        <v>40.5</v>
      </c>
      <c r="C177" s="98"/>
      <c r="D177" s="94">
        <v>40.5</v>
      </c>
      <c r="E177" s="98"/>
      <c r="F177" s="94">
        <v>40.5</v>
      </c>
      <c r="G177" s="98"/>
      <c r="H177" s="94">
        <v>40.5</v>
      </c>
      <c r="I177" s="98"/>
      <c r="J177" s="119" t="s">
        <v>290</v>
      </c>
      <c r="K177" s="120">
        <v>59</v>
      </c>
      <c r="L177" s="121" t="s">
        <v>291</v>
      </c>
      <c r="M177" s="121">
        <v>53</v>
      </c>
      <c r="N177" s="122">
        <v>189</v>
      </c>
      <c r="O177" s="123">
        <v>5</v>
      </c>
      <c r="P177" s="124">
        <v>4</v>
      </c>
      <c r="Q177" s="131" t="s">
        <v>290</v>
      </c>
      <c r="R177" s="121">
        <v>606</v>
      </c>
      <c r="S177" s="121" t="s">
        <v>291</v>
      </c>
      <c r="T177" s="121">
        <v>501</v>
      </c>
      <c r="U177" s="122">
        <v>2032</v>
      </c>
      <c r="V177" s="123">
        <v>2</v>
      </c>
      <c r="W177" s="124">
        <v>7</v>
      </c>
      <c r="X177" s="121">
        <v>109</v>
      </c>
      <c r="Y177" s="122">
        <v>225</v>
      </c>
      <c r="Z177" s="122">
        <v>9</v>
      </c>
      <c r="AA177" s="124">
        <v>0</v>
      </c>
      <c r="AB177" s="134">
        <v>287</v>
      </c>
      <c r="AC177" s="123">
        <v>8</v>
      </c>
      <c r="AD177" s="124">
        <v>4</v>
      </c>
      <c r="AE177" s="134">
        <v>58</v>
      </c>
      <c r="AF177" s="123">
        <v>7</v>
      </c>
      <c r="AG177" s="124">
        <v>5.5</v>
      </c>
      <c r="AH177" s="131" t="s">
        <v>292</v>
      </c>
      <c r="AI177" s="121">
        <v>24</v>
      </c>
      <c r="AJ177" s="122">
        <v>36</v>
      </c>
      <c r="AK177" s="123">
        <v>5</v>
      </c>
      <c r="AL177" s="124">
        <v>4</v>
      </c>
      <c r="AM177" s="131" t="s">
        <v>290</v>
      </c>
      <c r="AN177" s="121">
        <v>152</v>
      </c>
      <c r="AO177" s="121" t="s">
        <v>291</v>
      </c>
      <c r="AP177" s="121">
        <v>22</v>
      </c>
      <c r="AQ177" s="122">
        <v>188</v>
      </c>
      <c r="AR177" s="123">
        <v>5</v>
      </c>
      <c r="AS177" s="124">
        <v>4</v>
      </c>
      <c r="AT177" s="134">
        <v>190</v>
      </c>
      <c r="AU177" s="123">
        <v>7</v>
      </c>
      <c r="AV177" s="124">
        <v>6</v>
      </c>
      <c r="AW177" s="134">
        <v>0</v>
      </c>
      <c r="AX177" s="123">
        <v>0</v>
      </c>
      <c r="AY177" s="124">
        <v>0</v>
      </c>
      <c r="AZ177" s="134">
        <v>40.5</v>
      </c>
      <c r="BA177" s="124"/>
    </row>
    <row r="178" ht="16.35" spans="1:53">
      <c r="A178" s="92"/>
      <c r="B178" s="96"/>
      <c r="C178" s="99"/>
      <c r="D178" s="96"/>
      <c r="E178" s="99"/>
      <c r="F178" s="96"/>
      <c r="G178" s="99"/>
      <c r="H178" s="96"/>
      <c r="I178" s="99"/>
      <c r="J178" s="125" t="s">
        <v>293</v>
      </c>
      <c r="K178" s="126">
        <v>46</v>
      </c>
      <c r="L178" s="127" t="s">
        <v>294</v>
      </c>
      <c r="M178" s="127">
        <v>31</v>
      </c>
      <c r="N178" s="128"/>
      <c r="O178" s="129"/>
      <c r="P178" s="130"/>
      <c r="Q178" s="132" t="s">
        <v>293</v>
      </c>
      <c r="R178" s="127">
        <v>536</v>
      </c>
      <c r="S178" s="127" t="s">
        <v>294</v>
      </c>
      <c r="T178" s="127">
        <v>389</v>
      </c>
      <c r="U178" s="128"/>
      <c r="V178" s="129"/>
      <c r="W178" s="130"/>
      <c r="X178" s="127">
        <v>116</v>
      </c>
      <c r="Y178" s="128"/>
      <c r="Z178" s="128"/>
      <c r="AA178" s="130"/>
      <c r="AB178" s="135"/>
      <c r="AC178" s="129"/>
      <c r="AD178" s="130"/>
      <c r="AE178" s="135"/>
      <c r="AF178" s="129"/>
      <c r="AG178" s="130"/>
      <c r="AH178" s="132" t="s">
        <v>295</v>
      </c>
      <c r="AI178" s="127">
        <v>12</v>
      </c>
      <c r="AJ178" s="128"/>
      <c r="AK178" s="129"/>
      <c r="AL178" s="130"/>
      <c r="AM178" s="132" t="s">
        <v>293</v>
      </c>
      <c r="AN178" s="127">
        <v>8</v>
      </c>
      <c r="AO178" s="127" t="s">
        <v>294</v>
      </c>
      <c r="AP178" s="127">
        <v>6</v>
      </c>
      <c r="AQ178" s="128"/>
      <c r="AR178" s="129"/>
      <c r="AS178" s="130"/>
      <c r="AT178" s="135"/>
      <c r="AU178" s="129"/>
      <c r="AV178" s="130"/>
      <c r="AW178" s="135"/>
      <c r="AX178" s="129"/>
      <c r="AY178" s="130"/>
      <c r="AZ178" s="135"/>
      <c r="BA178" s="130"/>
    </row>
    <row r="179" spans="1:53">
      <c r="A179" s="93" t="s">
        <v>258</v>
      </c>
      <c r="B179" s="94">
        <v>37</v>
      </c>
      <c r="C179" s="98"/>
      <c r="D179" s="94">
        <v>37</v>
      </c>
      <c r="E179" s="98"/>
      <c r="F179" s="94">
        <v>37</v>
      </c>
      <c r="G179" s="98"/>
      <c r="H179" s="94">
        <v>37</v>
      </c>
      <c r="I179" s="98"/>
      <c r="J179" s="119" t="s">
        <v>290</v>
      </c>
      <c r="K179" s="120">
        <v>54</v>
      </c>
      <c r="L179" s="121" t="s">
        <v>291</v>
      </c>
      <c r="M179" s="121">
        <v>43</v>
      </c>
      <c r="N179" s="122">
        <v>184</v>
      </c>
      <c r="O179" s="123">
        <v>6</v>
      </c>
      <c r="P179" s="124">
        <v>3</v>
      </c>
      <c r="Q179" s="131" t="s">
        <v>290</v>
      </c>
      <c r="R179" s="121">
        <v>512</v>
      </c>
      <c r="S179" s="121" t="s">
        <v>291</v>
      </c>
      <c r="T179" s="121">
        <v>473</v>
      </c>
      <c r="U179" s="122">
        <v>1913</v>
      </c>
      <c r="V179" s="123">
        <v>5</v>
      </c>
      <c r="W179" s="124">
        <v>4</v>
      </c>
      <c r="X179" s="121">
        <v>113</v>
      </c>
      <c r="Y179" s="122">
        <v>238</v>
      </c>
      <c r="Z179" s="123">
        <v>8</v>
      </c>
      <c r="AA179" s="124">
        <v>1</v>
      </c>
      <c r="AB179" s="134">
        <v>284</v>
      </c>
      <c r="AC179" s="122">
        <v>10</v>
      </c>
      <c r="AD179" s="124">
        <v>0</v>
      </c>
      <c r="AE179" s="134">
        <v>61</v>
      </c>
      <c r="AF179" s="123">
        <v>6</v>
      </c>
      <c r="AG179" s="124">
        <v>8</v>
      </c>
      <c r="AH179" s="131" t="s">
        <v>292</v>
      </c>
      <c r="AI179" s="121">
        <v>15</v>
      </c>
      <c r="AJ179" s="122">
        <v>24</v>
      </c>
      <c r="AK179" s="122">
        <v>9</v>
      </c>
      <c r="AL179" s="124">
        <v>0</v>
      </c>
      <c r="AM179" s="131" t="s">
        <v>290</v>
      </c>
      <c r="AN179" s="121">
        <v>8</v>
      </c>
      <c r="AO179" s="121" t="s">
        <v>291</v>
      </c>
      <c r="AP179" s="121">
        <v>79</v>
      </c>
      <c r="AQ179" s="122">
        <v>107</v>
      </c>
      <c r="AR179" s="123">
        <v>7</v>
      </c>
      <c r="AS179" s="124">
        <v>2</v>
      </c>
      <c r="AT179" s="134">
        <v>410</v>
      </c>
      <c r="AU179" s="123">
        <v>1</v>
      </c>
      <c r="AV179" s="124">
        <v>18</v>
      </c>
      <c r="AW179" s="134"/>
      <c r="AX179" s="123">
        <v>0</v>
      </c>
      <c r="AY179" s="124">
        <v>0</v>
      </c>
      <c r="AZ179" s="134">
        <v>37</v>
      </c>
      <c r="BA179" s="124"/>
    </row>
    <row r="180" ht="16.35" spans="1:53">
      <c r="A180" s="92"/>
      <c r="B180" s="96"/>
      <c r="C180" s="99"/>
      <c r="D180" s="96"/>
      <c r="E180" s="99"/>
      <c r="F180" s="96"/>
      <c r="G180" s="99"/>
      <c r="H180" s="96"/>
      <c r="I180" s="99"/>
      <c r="J180" s="125" t="s">
        <v>293</v>
      </c>
      <c r="K180" s="126">
        <v>45</v>
      </c>
      <c r="L180" s="127" t="s">
        <v>294</v>
      </c>
      <c r="M180" s="127">
        <v>42</v>
      </c>
      <c r="N180" s="128"/>
      <c r="O180" s="129"/>
      <c r="P180" s="130"/>
      <c r="Q180" s="132" t="s">
        <v>293</v>
      </c>
      <c r="R180" s="127">
        <v>462</v>
      </c>
      <c r="S180" s="127" t="s">
        <v>294</v>
      </c>
      <c r="T180" s="127">
        <v>466</v>
      </c>
      <c r="U180" s="128"/>
      <c r="V180" s="129"/>
      <c r="W180" s="130"/>
      <c r="X180" s="127">
        <v>125</v>
      </c>
      <c r="Y180" s="128"/>
      <c r="Z180" s="129"/>
      <c r="AA180" s="130"/>
      <c r="AB180" s="135"/>
      <c r="AC180" s="128"/>
      <c r="AD180" s="130"/>
      <c r="AE180" s="135"/>
      <c r="AF180" s="129"/>
      <c r="AG180" s="130"/>
      <c r="AH180" s="132" t="s">
        <v>295</v>
      </c>
      <c r="AI180" s="127">
        <v>9</v>
      </c>
      <c r="AJ180" s="128"/>
      <c r="AK180" s="128"/>
      <c r="AL180" s="130"/>
      <c r="AM180" s="132" t="s">
        <v>293</v>
      </c>
      <c r="AN180" s="127">
        <v>12</v>
      </c>
      <c r="AO180" s="127" t="s">
        <v>294</v>
      </c>
      <c r="AP180" s="127">
        <v>8</v>
      </c>
      <c r="AQ180" s="128"/>
      <c r="AR180" s="129"/>
      <c r="AS180" s="130"/>
      <c r="AT180" s="135"/>
      <c r="AU180" s="129"/>
      <c r="AV180" s="130"/>
      <c r="AW180" s="135"/>
      <c r="AX180" s="129"/>
      <c r="AY180" s="130"/>
      <c r="AZ180" s="135"/>
      <c r="BA180" s="130"/>
    </row>
    <row r="181" spans="1:53">
      <c r="A181" s="93" t="s">
        <v>264</v>
      </c>
      <c r="B181" s="94">
        <v>34</v>
      </c>
      <c r="C181" s="98"/>
      <c r="D181" s="94">
        <v>34</v>
      </c>
      <c r="E181" s="98"/>
      <c r="F181" s="94">
        <v>34</v>
      </c>
      <c r="G181" s="98"/>
      <c r="H181" s="94">
        <v>34</v>
      </c>
      <c r="I181" s="98"/>
      <c r="J181" s="119" t="s">
        <v>290</v>
      </c>
      <c r="K181" s="120">
        <v>54</v>
      </c>
      <c r="L181" s="121" t="s">
        <v>291</v>
      </c>
      <c r="M181" s="121">
        <v>39</v>
      </c>
      <c r="N181" s="122">
        <v>172</v>
      </c>
      <c r="O181" s="123">
        <v>7</v>
      </c>
      <c r="P181" s="124">
        <v>2</v>
      </c>
      <c r="Q181" s="131" t="s">
        <v>290</v>
      </c>
      <c r="R181" s="121">
        <v>470</v>
      </c>
      <c r="S181" s="121" t="s">
        <v>291</v>
      </c>
      <c r="T181" s="121">
        <v>428</v>
      </c>
      <c r="U181" s="122">
        <v>1697</v>
      </c>
      <c r="V181" s="122">
        <v>9</v>
      </c>
      <c r="W181" s="124">
        <v>0</v>
      </c>
      <c r="X181" s="121">
        <v>116</v>
      </c>
      <c r="Y181" s="122">
        <v>210</v>
      </c>
      <c r="Z181" s="122">
        <v>10</v>
      </c>
      <c r="AA181" s="124">
        <v>0</v>
      </c>
      <c r="AB181" s="134">
        <v>323</v>
      </c>
      <c r="AC181" s="123">
        <v>3</v>
      </c>
      <c r="AD181" s="124">
        <v>14</v>
      </c>
      <c r="AE181" s="134">
        <v>78</v>
      </c>
      <c r="AF181" s="123">
        <v>4</v>
      </c>
      <c r="AG181" s="124">
        <v>12</v>
      </c>
      <c r="AH181" s="131" t="s">
        <v>292</v>
      </c>
      <c r="AI181" s="121">
        <v>27</v>
      </c>
      <c r="AJ181" s="122">
        <v>31</v>
      </c>
      <c r="AK181" s="123">
        <v>7</v>
      </c>
      <c r="AL181" s="124">
        <v>2</v>
      </c>
      <c r="AM181" s="131" t="s">
        <v>290</v>
      </c>
      <c r="AN181" s="121"/>
      <c r="AO181" s="121" t="s">
        <v>291</v>
      </c>
      <c r="AP181" s="121"/>
      <c r="AQ181" s="122">
        <v>0</v>
      </c>
      <c r="AR181" s="123">
        <v>0</v>
      </c>
      <c r="AS181" s="124">
        <v>0</v>
      </c>
      <c r="AT181" s="134">
        <v>150</v>
      </c>
      <c r="AU181" s="122">
        <v>9</v>
      </c>
      <c r="AV181" s="124">
        <v>0</v>
      </c>
      <c r="AW181" s="134"/>
      <c r="AX181" s="123">
        <v>0</v>
      </c>
      <c r="AY181" s="124">
        <v>0</v>
      </c>
      <c r="AZ181" s="134">
        <v>34</v>
      </c>
      <c r="BA181" s="124"/>
    </row>
    <row r="182" ht="16.35" spans="1:53">
      <c r="A182" s="92"/>
      <c r="B182" s="96"/>
      <c r="C182" s="99"/>
      <c r="D182" s="96"/>
      <c r="E182" s="99"/>
      <c r="F182" s="96"/>
      <c r="G182" s="99"/>
      <c r="H182" s="96"/>
      <c r="I182" s="99"/>
      <c r="J182" s="125" t="s">
        <v>293</v>
      </c>
      <c r="K182" s="126">
        <v>45</v>
      </c>
      <c r="L182" s="127" t="s">
        <v>294</v>
      </c>
      <c r="M182" s="127">
        <v>34</v>
      </c>
      <c r="N182" s="128"/>
      <c r="O182" s="129"/>
      <c r="P182" s="130"/>
      <c r="Q182" s="132" t="s">
        <v>293</v>
      </c>
      <c r="R182" s="127">
        <v>400</v>
      </c>
      <c r="S182" s="127" t="s">
        <v>294</v>
      </c>
      <c r="T182" s="127">
        <v>399</v>
      </c>
      <c r="U182" s="128"/>
      <c r="V182" s="128"/>
      <c r="W182" s="130"/>
      <c r="X182" s="127">
        <v>94</v>
      </c>
      <c r="Y182" s="128"/>
      <c r="Z182" s="128"/>
      <c r="AA182" s="130"/>
      <c r="AB182" s="135"/>
      <c r="AC182" s="129"/>
      <c r="AD182" s="130"/>
      <c r="AE182" s="135"/>
      <c r="AF182" s="129"/>
      <c r="AG182" s="130"/>
      <c r="AH182" s="132" t="s">
        <v>295</v>
      </c>
      <c r="AI182" s="127">
        <v>4</v>
      </c>
      <c r="AJ182" s="128"/>
      <c r="AK182" s="129"/>
      <c r="AL182" s="130"/>
      <c r="AM182" s="132" t="s">
        <v>293</v>
      </c>
      <c r="AN182" s="127"/>
      <c r="AO182" s="127" t="s">
        <v>294</v>
      </c>
      <c r="AP182" s="127"/>
      <c r="AQ182" s="128"/>
      <c r="AR182" s="129"/>
      <c r="AS182" s="130"/>
      <c r="AT182" s="135"/>
      <c r="AU182" s="128"/>
      <c r="AV182" s="130"/>
      <c r="AW182" s="135"/>
      <c r="AX182" s="129"/>
      <c r="AY182" s="130"/>
      <c r="AZ182" s="135"/>
      <c r="BA182" s="130"/>
    </row>
    <row r="183" spans="1:53">
      <c r="A183" s="93" t="s">
        <v>219</v>
      </c>
      <c r="B183" s="94">
        <v>0</v>
      </c>
      <c r="C183" s="98"/>
      <c r="D183" s="94">
        <v>0</v>
      </c>
      <c r="E183" s="98"/>
      <c r="F183" s="94">
        <v>0</v>
      </c>
      <c r="G183" s="98"/>
      <c r="H183" s="94">
        <v>0</v>
      </c>
      <c r="I183" s="98"/>
      <c r="J183" s="119" t="s">
        <v>290</v>
      </c>
      <c r="K183" s="120">
        <v>0</v>
      </c>
      <c r="L183" s="121" t="s">
        <v>291</v>
      </c>
      <c r="M183" s="121">
        <v>0</v>
      </c>
      <c r="N183" s="122">
        <v>0</v>
      </c>
      <c r="O183" s="123">
        <v>0</v>
      </c>
      <c r="P183" s="124">
        <v>0</v>
      </c>
      <c r="Q183" s="131" t="s">
        <v>290</v>
      </c>
      <c r="R183" s="121">
        <v>0</v>
      </c>
      <c r="S183" s="121" t="s">
        <v>291</v>
      </c>
      <c r="T183" s="121">
        <v>0</v>
      </c>
      <c r="U183" s="122">
        <v>0</v>
      </c>
      <c r="V183" s="123">
        <v>0</v>
      </c>
      <c r="W183" s="124">
        <v>0</v>
      </c>
      <c r="X183" s="121"/>
      <c r="Y183" s="122">
        <v>0</v>
      </c>
      <c r="Z183" s="122">
        <v>11</v>
      </c>
      <c r="AA183" s="124">
        <v>0</v>
      </c>
      <c r="AB183" s="134">
        <v>0</v>
      </c>
      <c r="AC183" s="123">
        <v>0</v>
      </c>
      <c r="AD183" s="124">
        <v>0</v>
      </c>
      <c r="AE183" s="134"/>
      <c r="AF183" s="123">
        <v>0</v>
      </c>
      <c r="AG183" s="124">
        <v>0</v>
      </c>
      <c r="AH183" s="131" t="s">
        <v>292</v>
      </c>
      <c r="AI183" s="121"/>
      <c r="AJ183" s="122">
        <v>0</v>
      </c>
      <c r="AK183" s="123">
        <v>0</v>
      </c>
      <c r="AL183" s="124">
        <v>0</v>
      </c>
      <c r="AM183" s="131" t="s">
        <v>290</v>
      </c>
      <c r="AN183" s="121"/>
      <c r="AO183" s="121" t="s">
        <v>291</v>
      </c>
      <c r="AP183" s="121"/>
      <c r="AQ183" s="122">
        <v>0</v>
      </c>
      <c r="AR183" s="123">
        <v>0</v>
      </c>
      <c r="AS183" s="124">
        <v>0</v>
      </c>
      <c r="AT183" s="134">
        <v>0</v>
      </c>
      <c r="AU183" s="123">
        <v>0</v>
      </c>
      <c r="AV183" s="124">
        <v>0</v>
      </c>
      <c r="AW183" s="134"/>
      <c r="AX183" s="123">
        <v>0</v>
      </c>
      <c r="AY183" s="124">
        <v>0</v>
      </c>
      <c r="AZ183" s="134">
        <v>0</v>
      </c>
      <c r="BA183" s="124"/>
    </row>
    <row r="184" ht="16.35" spans="1:53">
      <c r="A184" s="92"/>
      <c r="B184" s="96"/>
      <c r="C184" s="99"/>
      <c r="D184" s="96"/>
      <c r="E184" s="99"/>
      <c r="F184" s="96"/>
      <c r="G184" s="99"/>
      <c r="H184" s="96"/>
      <c r="I184" s="99"/>
      <c r="J184" s="125" t="s">
        <v>293</v>
      </c>
      <c r="K184" s="126"/>
      <c r="L184" s="127" t="s">
        <v>294</v>
      </c>
      <c r="M184" s="127"/>
      <c r="N184" s="128"/>
      <c r="O184" s="129"/>
      <c r="P184" s="130"/>
      <c r="Q184" s="132" t="s">
        <v>293</v>
      </c>
      <c r="R184" s="127"/>
      <c r="S184" s="127" t="s">
        <v>294</v>
      </c>
      <c r="T184" s="127"/>
      <c r="U184" s="128"/>
      <c r="V184" s="129"/>
      <c r="W184" s="130"/>
      <c r="X184" s="127"/>
      <c r="Y184" s="128"/>
      <c r="Z184" s="128"/>
      <c r="AA184" s="130"/>
      <c r="AB184" s="135"/>
      <c r="AC184" s="129"/>
      <c r="AD184" s="130"/>
      <c r="AE184" s="135"/>
      <c r="AF184" s="129"/>
      <c r="AG184" s="130"/>
      <c r="AH184" s="132" t="s">
        <v>295</v>
      </c>
      <c r="AI184" s="127"/>
      <c r="AJ184" s="128"/>
      <c r="AK184" s="129"/>
      <c r="AL184" s="130"/>
      <c r="AM184" s="132" t="s">
        <v>293</v>
      </c>
      <c r="AN184" s="127"/>
      <c r="AO184" s="127" t="s">
        <v>294</v>
      </c>
      <c r="AP184" s="127"/>
      <c r="AQ184" s="128"/>
      <c r="AR184" s="129"/>
      <c r="AS184" s="130"/>
      <c r="AT184" s="135"/>
      <c r="AU184" s="129"/>
      <c r="AV184" s="130"/>
      <c r="AW184" s="135"/>
      <c r="AX184" s="129"/>
      <c r="AY184" s="130"/>
      <c r="AZ184" s="135"/>
      <c r="BA184" s="130"/>
    </row>
    <row r="196" ht="16.35"/>
    <row r="197" spans="1:6">
      <c r="A197" s="154" t="s">
        <v>192</v>
      </c>
      <c r="B197" s="155">
        <v>100</v>
      </c>
      <c r="E197" s="156" t="s">
        <v>126</v>
      </c>
      <c r="F197" s="155">
        <v>5</v>
      </c>
    </row>
    <row r="198" ht="16.35" spans="1:6">
      <c r="A198" s="157"/>
      <c r="B198" s="158"/>
      <c r="E198" s="157"/>
      <c r="F198" s="158"/>
    </row>
    <row r="199" spans="1:6">
      <c r="A199" s="156" t="s">
        <v>207</v>
      </c>
      <c r="B199" s="155">
        <v>100</v>
      </c>
      <c r="E199" s="156" t="s">
        <v>217</v>
      </c>
      <c r="F199" s="155">
        <v>4</v>
      </c>
    </row>
    <row r="200" ht="16.35" spans="1:6">
      <c r="A200" s="157"/>
      <c r="B200" s="158"/>
      <c r="E200" s="157"/>
      <c r="F200" s="158"/>
    </row>
    <row r="201" spans="1:6">
      <c r="A201" s="156" t="s">
        <v>296</v>
      </c>
      <c r="B201" s="155">
        <v>68</v>
      </c>
      <c r="E201" s="156" t="s">
        <v>199</v>
      </c>
      <c r="F201" s="155">
        <v>1</v>
      </c>
    </row>
    <row r="202" ht="16.35" spans="1:6">
      <c r="A202" s="157"/>
      <c r="B202" s="158"/>
      <c r="E202" s="157"/>
      <c r="F202" s="158"/>
    </row>
    <row r="203" spans="1:6">
      <c r="A203" s="156" t="s">
        <v>213</v>
      </c>
      <c r="B203" s="155">
        <v>37</v>
      </c>
      <c r="E203" s="156" t="s">
        <v>120</v>
      </c>
      <c r="F203" s="155">
        <v>1</v>
      </c>
    </row>
    <row r="204" ht="16.35" spans="1:6">
      <c r="A204" s="157"/>
      <c r="B204" s="158"/>
      <c r="E204" s="157"/>
      <c r="F204" s="158"/>
    </row>
    <row r="205" spans="1:6">
      <c r="A205" s="156" t="s">
        <v>206</v>
      </c>
      <c r="B205" s="155">
        <v>36</v>
      </c>
      <c r="E205" s="156" t="s">
        <v>203</v>
      </c>
      <c r="F205" s="155">
        <v>0</v>
      </c>
    </row>
    <row r="206" ht="16.35" spans="1:6">
      <c r="A206" s="157"/>
      <c r="B206" s="158"/>
      <c r="E206" s="157"/>
      <c r="F206" s="158"/>
    </row>
    <row r="207" spans="1:6">
      <c r="A207" s="159" t="s">
        <v>297</v>
      </c>
      <c r="B207" s="155">
        <v>33</v>
      </c>
      <c r="E207" s="156" t="s">
        <v>127</v>
      </c>
      <c r="F207" s="155">
        <v>0</v>
      </c>
    </row>
    <row r="208" ht="16.35" spans="1:6">
      <c r="A208" s="160"/>
      <c r="B208" s="158"/>
      <c r="E208" s="157"/>
      <c r="F208" s="158"/>
    </row>
    <row r="209" spans="1:6">
      <c r="A209" s="156" t="s">
        <v>298</v>
      </c>
      <c r="B209" s="155">
        <v>31</v>
      </c>
      <c r="E209" s="156" t="s">
        <v>209</v>
      </c>
      <c r="F209" s="155">
        <v>0</v>
      </c>
    </row>
    <row r="210" ht="16.35" spans="1:6">
      <c r="A210" s="157"/>
      <c r="B210" s="158"/>
      <c r="E210" s="157"/>
      <c r="F210" s="158"/>
    </row>
    <row r="211" spans="1:6">
      <c r="A211" s="156" t="s">
        <v>229</v>
      </c>
      <c r="B211" s="155">
        <v>31</v>
      </c>
      <c r="E211" s="156" t="s">
        <v>299</v>
      </c>
      <c r="F211" s="155">
        <v>0</v>
      </c>
    </row>
    <row r="212" ht="16.35" spans="1:6">
      <c r="A212" s="157"/>
      <c r="B212" s="158"/>
      <c r="E212" s="157"/>
      <c r="F212" s="158"/>
    </row>
    <row r="213" spans="1:6">
      <c r="A213" s="156" t="s">
        <v>218</v>
      </c>
      <c r="B213" s="155">
        <v>29</v>
      </c>
      <c r="E213" s="156" t="s">
        <v>122</v>
      </c>
      <c r="F213" s="155">
        <v>0</v>
      </c>
    </row>
    <row r="214" ht="16.35" spans="1:6">
      <c r="A214" s="157"/>
      <c r="B214" s="158"/>
      <c r="E214" s="157"/>
      <c r="F214" s="158"/>
    </row>
    <row r="215" spans="1:6">
      <c r="A215" s="156" t="s">
        <v>194</v>
      </c>
      <c r="B215" s="155">
        <v>27</v>
      </c>
      <c r="E215" s="156" t="s">
        <v>300</v>
      </c>
      <c r="F215" s="155">
        <v>0</v>
      </c>
    </row>
    <row r="216" ht="16.35" spans="1:6">
      <c r="A216" s="157"/>
      <c r="B216" s="158"/>
      <c r="E216" s="157"/>
      <c r="F216" s="158"/>
    </row>
    <row r="217" spans="1:6">
      <c r="A217" s="156" t="s">
        <v>214</v>
      </c>
      <c r="B217" s="155">
        <v>26</v>
      </c>
      <c r="E217" s="156" t="s">
        <v>301</v>
      </c>
      <c r="F217" s="155">
        <v>0</v>
      </c>
    </row>
    <row r="218" ht="16.35" spans="1:6">
      <c r="A218" s="157"/>
      <c r="B218" s="158"/>
      <c r="E218" s="157"/>
      <c r="F218" s="158"/>
    </row>
    <row r="219" spans="1:6">
      <c r="A219" s="156" t="s">
        <v>202</v>
      </c>
      <c r="B219" s="155">
        <v>21</v>
      </c>
      <c r="E219" s="156" t="s">
        <v>132</v>
      </c>
      <c r="F219" s="155">
        <v>0</v>
      </c>
    </row>
    <row r="220" ht="16.35" spans="1:6">
      <c r="A220" s="161"/>
      <c r="B220" s="158"/>
      <c r="E220" s="157"/>
      <c r="F220" s="158"/>
    </row>
    <row r="221" spans="1:6">
      <c r="A221" s="156" t="s">
        <v>302</v>
      </c>
      <c r="B221" s="155">
        <v>16</v>
      </c>
      <c r="E221" s="156" t="s">
        <v>169</v>
      </c>
      <c r="F221" s="155">
        <v>0</v>
      </c>
    </row>
    <row r="222" ht="16.35" spans="1:6">
      <c r="A222" s="157"/>
      <c r="B222" s="158"/>
      <c r="E222" s="157"/>
      <c r="F222" s="158"/>
    </row>
    <row r="223" spans="1:6">
      <c r="A223" s="156" t="s">
        <v>195</v>
      </c>
      <c r="B223" s="155">
        <v>15</v>
      </c>
      <c r="E223" s="156" t="s">
        <v>196</v>
      </c>
      <c r="F223" s="155">
        <v>0</v>
      </c>
    </row>
    <row r="224" ht="16.35" spans="1:6">
      <c r="A224" s="157"/>
      <c r="B224" s="158"/>
      <c r="E224" s="157"/>
      <c r="F224" s="158"/>
    </row>
    <row r="225" spans="1:6">
      <c r="A225" s="156" t="s">
        <v>128</v>
      </c>
      <c r="B225" s="155">
        <v>15</v>
      </c>
      <c r="E225" s="156" t="s">
        <v>191</v>
      </c>
      <c r="F225" s="155">
        <v>0</v>
      </c>
    </row>
    <row r="226" ht="16.35" spans="1:6">
      <c r="A226" s="157"/>
      <c r="B226" s="158"/>
      <c r="E226" s="157"/>
      <c r="F226" s="158"/>
    </row>
    <row r="227" spans="1:6">
      <c r="A227" s="156" t="s">
        <v>212</v>
      </c>
      <c r="B227" s="155">
        <v>14</v>
      </c>
      <c r="E227" s="156" t="s">
        <v>130</v>
      </c>
      <c r="F227" s="155">
        <v>0</v>
      </c>
    </row>
    <row r="228" ht="16.35" spans="1:6">
      <c r="A228" s="157"/>
      <c r="B228" s="158"/>
      <c r="E228" s="157"/>
      <c r="F228" s="158"/>
    </row>
    <row r="229" spans="1:6">
      <c r="A229" s="156" t="s">
        <v>303</v>
      </c>
      <c r="B229" s="155">
        <v>12</v>
      </c>
      <c r="E229" s="156" t="s">
        <v>201</v>
      </c>
      <c r="F229" s="155">
        <v>0</v>
      </c>
    </row>
    <row r="230" ht="16.35" spans="1:6">
      <c r="A230" s="157"/>
      <c r="B230" s="158"/>
      <c r="E230" s="157"/>
      <c r="F230" s="158"/>
    </row>
    <row r="231" spans="1:6">
      <c r="A231" s="156" t="s">
        <v>193</v>
      </c>
      <c r="B231" s="155">
        <v>9</v>
      </c>
      <c r="E231" s="156" t="s">
        <v>74</v>
      </c>
      <c r="F231" s="155">
        <v>0</v>
      </c>
    </row>
    <row r="232" ht="16.35" spans="1:6">
      <c r="A232" s="157"/>
      <c r="B232" s="158"/>
      <c r="E232" s="157"/>
      <c r="F232" s="158"/>
    </row>
    <row r="233" spans="1:6">
      <c r="A233" s="156" t="s">
        <v>198</v>
      </c>
      <c r="B233" s="155">
        <v>8</v>
      </c>
      <c r="E233" s="156" t="s">
        <v>204</v>
      </c>
      <c r="F233" s="155">
        <v>0</v>
      </c>
    </row>
    <row r="234" ht="16.35" spans="1:6">
      <c r="A234" s="157"/>
      <c r="B234" s="158"/>
      <c r="E234" s="157"/>
      <c r="F234" s="158"/>
    </row>
    <row r="235" spans="1:6">
      <c r="A235" s="156" t="s">
        <v>208</v>
      </c>
      <c r="B235" s="155">
        <v>8</v>
      </c>
      <c r="E235" s="156" t="s">
        <v>131</v>
      </c>
      <c r="F235" s="155">
        <v>0</v>
      </c>
    </row>
    <row r="236" ht="16.35" spans="1:6">
      <c r="A236" s="157"/>
      <c r="B236" s="158"/>
      <c r="E236" s="157"/>
      <c r="F236" s="158"/>
    </row>
    <row r="237" spans="1:2">
      <c r="A237" s="156" t="s">
        <v>211</v>
      </c>
      <c r="B237" s="155">
        <v>8</v>
      </c>
    </row>
    <row r="238" ht="16.35" spans="1:2">
      <c r="A238" s="157"/>
      <c r="B238" s="158"/>
    </row>
    <row r="239" spans="1:2">
      <c r="A239" s="156" t="s">
        <v>138</v>
      </c>
      <c r="B239" s="155">
        <v>6</v>
      </c>
    </row>
    <row r="240" ht="16.35" spans="1:2">
      <c r="A240" s="157"/>
      <c r="B240" s="158"/>
    </row>
    <row r="241" spans="1:2">
      <c r="A241" s="156" t="s">
        <v>129</v>
      </c>
      <c r="B241" s="155">
        <v>6</v>
      </c>
    </row>
    <row r="242" ht="16.35" spans="1:2">
      <c r="A242" s="157"/>
      <c r="B242" s="158"/>
    </row>
    <row r="243" spans="1:2">
      <c r="A243" s="156" t="s">
        <v>264</v>
      </c>
      <c r="B243" s="155">
        <v>6</v>
      </c>
    </row>
    <row r="244" ht="16.35" spans="1:2">
      <c r="A244" s="157"/>
      <c r="B244" s="158"/>
    </row>
    <row r="294" ht="16.35"/>
    <row r="295" spans="1:11">
      <c r="A295" s="162" t="s">
        <v>304</v>
      </c>
      <c r="B295" s="163">
        <v>100</v>
      </c>
      <c r="D295" s="162" t="s">
        <v>129</v>
      </c>
      <c r="E295" s="163">
        <v>3</v>
      </c>
      <c r="G295" s="162" t="s">
        <v>83</v>
      </c>
      <c r="H295" s="163">
        <v>0</v>
      </c>
      <c r="J295" s="162" t="s">
        <v>305</v>
      </c>
      <c r="K295" s="163">
        <v>0</v>
      </c>
    </row>
    <row r="296" ht="16.35" spans="1:11">
      <c r="A296" s="164"/>
      <c r="B296" s="165"/>
      <c r="D296" s="164"/>
      <c r="E296" s="165"/>
      <c r="G296" s="164"/>
      <c r="H296" s="165"/>
      <c r="J296" s="164"/>
      <c r="K296" s="165"/>
    </row>
    <row r="297" spans="1:11">
      <c r="A297" s="162" t="s">
        <v>306</v>
      </c>
      <c r="B297" s="163">
        <v>94</v>
      </c>
      <c r="D297" s="162" t="s">
        <v>59</v>
      </c>
      <c r="E297" s="163">
        <v>3</v>
      </c>
      <c r="G297" s="162" t="s">
        <v>307</v>
      </c>
      <c r="H297" s="163">
        <v>0</v>
      </c>
      <c r="J297" s="162" t="s">
        <v>75</v>
      </c>
      <c r="K297" s="163">
        <v>0</v>
      </c>
    </row>
    <row r="298" ht="16.35" spans="1:11">
      <c r="A298" s="164"/>
      <c r="B298" s="165"/>
      <c r="D298" s="164"/>
      <c r="E298" s="165"/>
      <c r="G298" s="164"/>
      <c r="H298" s="165"/>
      <c r="J298" s="164"/>
      <c r="K298" s="165"/>
    </row>
    <row r="299" spans="1:11">
      <c r="A299" s="162" t="s">
        <v>308</v>
      </c>
      <c r="B299" s="163">
        <v>79</v>
      </c>
      <c r="D299" s="162" t="s">
        <v>88</v>
      </c>
      <c r="E299" s="163">
        <v>3</v>
      </c>
      <c r="G299" s="162" t="s">
        <v>113</v>
      </c>
      <c r="H299" s="163">
        <v>0</v>
      </c>
      <c r="J299" s="162" t="s">
        <v>131</v>
      </c>
      <c r="K299" s="163">
        <v>0</v>
      </c>
    </row>
    <row r="300" ht="16.35" spans="1:11">
      <c r="A300" s="164"/>
      <c r="B300" s="165"/>
      <c r="D300" s="164"/>
      <c r="E300" s="165"/>
      <c r="G300" s="164"/>
      <c r="H300" s="165"/>
      <c r="J300" s="164"/>
      <c r="K300" s="165"/>
    </row>
    <row r="301" spans="1:11">
      <c r="A301" s="162" t="s">
        <v>62</v>
      </c>
      <c r="B301" s="163">
        <v>53</v>
      </c>
      <c r="D301" s="162" t="s">
        <v>102</v>
      </c>
      <c r="E301" s="163">
        <v>2</v>
      </c>
      <c r="G301" s="162" t="s">
        <v>132</v>
      </c>
      <c r="H301" s="163">
        <v>0</v>
      </c>
      <c r="J301" s="162" t="s">
        <v>134</v>
      </c>
      <c r="K301" s="163">
        <v>0</v>
      </c>
    </row>
    <row r="302" ht="16.35" spans="1:11">
      <c r="A302" s="164"/>
      <c r="B302" s="165"/>
      <c r="D302" s="164"/>
      <c r="E302" s="165"/>
      <c r="G302" s="164"/>
      <c r="H302" s="165"/>
      <c r="J302" s="164"/>
      <c r="K302" s="165"/>
    </row>
    <row r="303" spans="1:11">
      <c r="A303" s="162" t="s">
        <v>77</v>
      </c>
      <c r="B303" s="163">
        <v>50</v>
      </c>
      <c r="D303" s="162" t="s">
        <v>309</v>
      </c>
      <c r="E303" s="163">
        <v>2</v>
      </c>
      <c r="G303" s="162" t="s">
        <v>65</v>
      </c>
      <c r="H303" s="163">
        <v>0</v>
      </c>
      <c r="J303" s="162" t="s">
        <v>310</v>
      </c>
      <c r="K303" s="163">
        <v>0</v>
      </c>
    </row>
    <row r="304" ht="16.35" spans="1:11">
      <c r="A304" s="164"/>
      <c r="B304" s="165"/>
      <c r="D304" s="164"/>
      <c r="E304" s="165"/>
      <c r="G304" s="164"/>
      <c r="H304" s="165"/>
      <c r="J304" s="164"/>
      <c r="K304" s="165"/>
    </row>
    <row r="305" spans="1:8">
      <c r="A305" s="162" t="s">
        <v>63</v>
      </c>
      <c r="B305" s="163">
        <v>46</v>
      </c>
      <c r="D305" s="162" t="s">
        <v>89</v>
      </c>
      <c r="E305" s="163">
        <v>1</v>
      </c>
      <c r="G305" s="162" t="s">
        <v>126</v>
      </c>
      <c r="H305" s="163">
        <v>0</v>
      </c>
    </row>
    <row r="306" ht="16.35" spans="1:8">
      <c r="A306" s="164"/>
      <c r="B306" s="165"/>
      <c r="D306" s="164"/>
      <c r="E306" s="165"/>
      <c r="G306" s="164"/>
      <c r="H306" s="165"/>
    </row>
    <row r="307" spans="1:8">
      <c r="A307" s="162" t="s">
        <v>61</v>
      </c>
      <c r="B307" s="163">
        <v>36</v>
      </c>
      <c r="D307" s="162" t="s">
        <v>311</v>
      </c>
      <c r="E307" s="163">
        <v>1</v>
      </c>
      <c r="G307" s="162" t="s">
        <v>169</v>
      </c>
      <c r="H307" s="163">
        <v>0</v>
      </c>
    </row>
    <row r="308" ht="16.35" spans="1:8">
      <c r="A308" s="164"/>
      <c r="B308" s="165"/>
      <c r="D308" s="164"/>
      <c r="E308" s="165"/>
      <c r="G308" s="164"/>
      <c r="H308" s="165"/>
    </row>
    <row r="309" spans="1:8">
      <c r="A309" s="162" t="s">
        <v>312</v>
      </c>
      <c r="B309" s="163">
        <v>25</v>
      </c>
      <c r="D309" s="162" t="s">
        <v>81</v>
      </c>
      <c r="E309" s="163">
        <v>0</v>
      </c>
      <c r="G309" s="162" t="s">
        <v>109</v>
      </c>
      <c r="H309" s="163">
        <v>0</v>
      </c>
    </row>
    <row r="310" ht="16.35" spans="1:8">
      <c r="A310" s="164"/>
      <c r="B310" s="165"/>
      <c r="D310" s="164"/>
      <c r="E310" s="165"/>
      <c r="G310" s="164"/>
      <c r="H310" s="165"/>
    </row>
    <row r="311" spans="1:8">
      <c r="A311" s="162" t="s">
        <v>313</v>
      </c>
      <c r="B311" s="163">
        <v>24</v>
      </c>
      <c r="D311" s="162" t="s">
        <v>229</v>
      </c>
      <c r="E311" s="163">
        <v>0</v>
      </c>
      <c r="G311" s="162" t="s">
        <v>314</v>
      </c>
      <c r="H311" s="163">
        <v>0</v>
      </c>
    </row>
    <row r="312" ht="16.35" spans="1:8">
      <c r="A312" s="164"/>
      <c r="B312" s="165"/>
      <c r="D312" s="164"/>
      <c r="E312" s="165"/>
      <c r="G312" s="164"/>
      <c r="H312" s="165"/>
    </row>
    <row r="313" spans="1:8">
      <c r="A313" s="162" t="s">
        <v>315</v>
      </c>
      <c r="B313" s="163">
        <v>23</v>
      </c>
      <c r="D313" s="162" t="s">
        <v>296</v>
      </c>
      <c r="E313" s="163">
        <v>0</v>
      </c>
      <c r="G313" s="162" t="s">
        <v>73</v>
      </c>
      <c r="H313" s="163">
        <v>0</v>
      </c>
    </row>
    <row r="314" ht="16.35" spans="1:8">
      <c r="A314" s="164"/>
      <c r="B314" s="165"/>
      <c r="D314" s="164"/>
      <c r="E314" s="165"/>
      <c r="G314" s="164"/>
      <c r="H314" s="165"/>
    </row>
    <row r="315" spans="1:8">
      <c r="A315" s="162" t="s">
        <v>316</v>
      </c>
      <c r="B315" s="163">
        <v>23</v>
      </c>
      <c r="D315" s="162" t="s">
        <v>317</v>
      </c>
      <c r="E315" s="163">
        <v>0</v>
      </c>
      <c r="G315" s="162" t="s">
        <v>318</v>
      </c>
      <c r="H315" s="163">
        <v>0</v>
      </c>
    </row>
    <row r="316" ht="16.35" spans="1:8">
      <c r="A316" s="164"/>
      <c r="B316" s="165"/>
      <c r="D316" s="164"/>
      <c r="E316" s="165"/>
      <c r="G316" s="164"/>
      <c r="H316" s="165"/>
    </row>
    <row r="317" spans="1:8">
      <c r="A317" s="162" t="s">
        <v>92</v>
      </c>
      <c r="B317" s="163">
        <v>21</v>
      </c>
      <c r="D317" s="162" t="s">
        <v>319</v>
      </c>
      <c r="E317" s="163">
        <v>0</v>
      </c>
      <c r="G317" s="162" t="s">
        <v>99</v>
      </c>
      <c r="H317" s="163">
        <v>0</v>
      </c>
    </row>
    <row r="318" ht="16.35" spans="1:8">
      <c r="A318" s="164"/>
      <c r="B318" s="165"/>
      <c r="D318" s="164"/>
      <c r="E318" s="165"/>
      <c r="G318" s="164"/>
      <c r="H318" s="165"/>
    </row>
    <row r="319" spans="1:8">
      <c r="A319" s="162" t="s">
        <v>320</v>
      </c>
      <c r="B319" s="163">
        <v>19</v>
      </c>
      <c r="D319" s="162" t="s">
        <v>128</v>
      </c>
      <c r="E319" s="163">
        <v>0</v>
      </c>
      <c r="G319" s="162" t="s">
        <v>130</v>
      </c>
      <c r="H319" s="163">
        <v>0</v>
      </c>
    </row>
    <row r="320" ht="16.35" spans="1:8">
      <c r="A320" s="164"/>
      <c r="B320" s="165"/>
      <c r="D320" s="164"/>
      <c r="E320" s="165"/>
      <c r="G320" s="164"/>
      <c r="H320" s="165"/>
    </row>
    <row r="321" spans="1:8">
      <c r="A321" s="162" t="s">
        <v>321</v>
      </c>
      <c r="B321" s="163">
        <v>19</v>
      </c>
      <c r="D321" s="162" t="s">
        <v>56</v>
      </c>
      <c r="E321" s="163">
        <v>0</v>
      </c>
      <c r="G321" s="162" t="s">
        <v>69</v>
      </c>
      <c r="H321" s="163">
        <v>0</v>
      </c>
    </row>
    <row r="322" ht="16.35" spans="1:8">
      <c r="A322" s="164"/>
      <c r="B322" s="165"/>
      <c r="D322" s="164"/>
      <c r="E322" s="165"/>
      <c r="G322" s="164"/>
      <c r="H322" s="165"/>
    </row>
    <row r="323" spans="1:8">
      <c r="A323" s="162" t="s">
        <v>322</v>
      </c>
      <c r="B323" s="163">
        <v>17</v>
      </c>
      <c r="D323" s="162" t="s">
        <v>60</v>
      </c>
      <c r="E323" s="163">
        <v>0</v>
      </c>
      <c r="G323" s="162" t="s">
        <v>70</v>
      </c>
      <c r="H323" s="163">
        <v>0</v>
      </c>
    </row>
    <row r="324" ht="16.35" spans="1:8">
      <c r="A324" s="164"/>
      <c r="B324" s="165"/>
      <c r="D324" s="164"/>
      <c r="E324" s="165"/>
      <c r="G324" s="164"/>
      <c r="H324" s="165"/>
    </row>
    <row r="325" spans="1:8">
      <c r="A325" s="162" t="s">
        <v>76</v>
      </c>
      <c r="B325" s="163">
        <v>16</v>
      </c>
      <c r="D325" s="162" t="s">
        <v>66</v>
      </c>
      <c r="E325" s="163">
        <v>0</v>
      </c>
      <c r="G325" s="162" t="s">
        <v>96</v>
      </c>
      <c r="H325" s="163">
        <v>0</v>
      </c>
    </row>
    <row r="326" ht="16.35" spans="1:8">
      <c r="A326" s="164"/>
      <c r="B326" s="165"/>
      <c r="D326" s="164"/>
      <c r="E326" s="165"/>
      <c r="G326" s="164"/>
      <c r="H326" s="165"/>
    </row>
    <row r="327" spans="1:8">
      <c r="A327" s="162" t="s">
        <v>82</v>
      </c>
      <c r="B327" s="163">
        <v>11</v>
      </c>
      <c r="D327" s="162" t="s">
        <v>323</v>
      </c>
      <c r="E327" s="163">
        <v>0</v>
      </c>
      <c r="G327" s="162" t="s">
        <v>324</v>
      </c>
      <c r="H327" s="163">
        <v>0</v>
      </c>
    </row>
    <row r="328" ht="16.35" spans="1:8">
      <c r="A328" s="164"/>
      <c r="B328" s="165"/>
      <c r="D328" s="164"/>
      <c r="E328" s="165"/>
      <c r="G328" s="164"/>
      <c r="H328" s="165"/>
    </row>
    <row r="329" spans="1:8">
      <c r="A329" s="162" t="s">
        <v>325</v>
      </c>
      <c r="B329" s="163">
        <v>10</v>
      </c>
      <c r="D329" s="162" t="s">
        <v>97</v>
      </c>
      <c r="E329" s="163">
        <v>0</v>
      </c>
      <c r="G329" s="162" t="s">
        <v>78</v>
      </c>
      <c r="H329" s="163">
        <v>0</v>
      </c>
    </row>
    <row r="330" ht="16.35" spans="1:8">
      <c r="A330" s="164"/>
      <c r="B330" s="165"/>
      <c r="D330" s="164"/>
      <c r="E330" s="165"/>
      <c r="G330" s="164"/>
      <c r="H330" s="165"/>
    </row>
    <row r="331" spans="1:8">
      <c r="A331" s="162" t="s">
        <v>86</v>
      </c>
      <c r="B331" s="163">
        <v>8</v>
      </c>
      <c r="D331" s="162" t="s">
        <v>200</v>
      </c>
      <c r="E331" s="163">
        <v>0</v>
      </c>
      <c r="G331" s="162" t="s">
        <v>326</v>
      </c>
      <c r="H331" s="163">
        <v>0</v>
      </c>
    </row>
    <row r="332" ht="16.35" spans="1:8">
      <c r="A332" s="164"/>
      <c r="B332" s="165"/>
      <c r="D332" s="164"/>
      <c r="E332" s="165"/>
      <c r="G332" s="164"/>
      <c r="H332" s="165"/>
    </row>
    <row r="333" spans="1:8">
      <c r="A333" s="162" t="s">
        <v>327</v>
      </c>
      <c r="B333" s="163">
        <v>7</v>
      </c>
      <c r="D333" s="162" t="s">
        <v>91</v>
      </c>
      <c r="E333" s="163">
        <v>0</v>
      </c>
      <c r="G333" s="162" t="s">
        <v>120</v>
      </c>
      <c r="H333" s="163">
        <v>0</v>
      </c>
    </row>
    <row r="334" ht="16.35" spans="1:8">
      <c r="A334" s="164"/>
      <c r="B334" s="165"/>
      <c r="D334" s="164"/>
      <c r="E334" s="165"/>
      <c r="G334" s="164"/>
      <c r="H334" s="165"/>
    </row>
    <row r="335" spans="1:8">
      <c r="A335" s="162" t="s">
        <v>328</v>
      </c>
      <c r="B335" s="163">
        <v>6</v>
      </c>
      <c r="D335" s="162" t="s">
        <v>133</v>
      </c>
      <c r="E335" s="163">
        <v>0</v>
      </c>
      <c r="G335" s="162" t="s">
        <v>74</v>
      </c>
      <c r="H335" s="163">
        <v>0</v>
      </c>
    </row>
    <row r="336" ht="16.35" spans="1:8">
      <c r="A336" s="164"/>
      <c r="B336" s="165"/>
      <c r="D336" s="164"/>
      <c r="E336" s="165"/>
      <c r="G336" s="164"/>
      <c r="H336" s="165"/>
    </row>
    <row r="337" spans="1:8">
      <c r="A337" s="162" t="s">
        <v>52</v>
      </c>
      <c r="B337" s="163">
        <v>6</v>
      </c>
      <c r="D337" s="162" t="s">
        <v>122</v>
      </c>
      <c r="E337" s="163">
        <v>0</v>
      </c>
      <c r="G337" s="162" t="s">
        <v>204</v>
      </c>
      <c r="H337" s="163">
        <v>0</v>
      </c>
    </row>
    <row r="338" ht="16.35" spans="1:8">
      <c r="A338" s="164"/>
      <c r="B338" s="165"/>
      <c r="D338" s="164"/>
      <c r="E338" s="165"/>
      <c r="G338" s="164"/>
      <c r="H338" s="165"/>
    </row>
    <row r="339" spans="1:8">
      <c r="A339" s="162" t="s">
        <v>329</v>
      </c>
      <c r="B339" s="163">
        <v>5</v>
      </c>
      <c r="D339" s="162" t="s">
        <v>330</v>
      </c>
      <c r="E339" s="163">
        <v>0</v>
      </c>
      <c r="G339" s="162" t="s">
        <v>90</v>
      </c>
      <c r="H339" s="163">
        <v>0</v>
      </c>
    </row>
    <row r="340" ht="16.35" spans="1:8">
      <c r="A340" s="164"/>
      <c r="B340" s="165"/>
      <c r="D340" s="164"/>
      <c r="E340" s="165"/>
      <c r="G340" s="164"/>
      <c r="H340" s="165"/>
    </row>
    <row r="341" spans="1:8">
      <c r="A341" s="162" t="s">
        <v>104</v>
      </c>
      <c r="B341" s="163">
        <v>4</v>
      </c>
      <c r="D341" s="162" t="s">
        <v>331</v>
      </c>
      <c r="E341" s="163">
        <v>0</v>
      </c>
      <c r="G341" s="162" t="s">
        <v>50</v>
      </c>
      <c r="H341" s="163">
        <v>0</v>
      </c>
    </row>
    <row r="342" ht="16.35" spans="1:8">
      <c r="A342" s="164"/>
      <c r="B342" s="165"/>
      <c r="D342" s="164"/>
      <c r="E342" s="165"/>
      <c r="G342" s="164"/>
      <c r="H342" s="165"/>
    </row>
  </sheetData>
  <mergeCells count="733">
    <mergeCell ref="A1:AA1"/>
    <mergeCell ref="A3:B3"/>
    <mergeCell ref="C3:D3"/>
    <mergeCell ref="E3:F3"/>
    <mergeCell ref="H3:I3"/>
    <mergeCell ref="J3:K3"/>
    <mergeCell ref="L3:M3"/>
    <mergeCell ref="N3:O3"/>
    <mergeCell ref="P3:Q3"/>
    <mergeCell ref="R3:S3"/>
    <mergeCell ref="T3:U3"/>
    <mergeCell ref="V3:W3"/>
    <mergeCell ref="A29:B29"/>
    <mergeCell ref="C29:D29"/>
    <mergeCell ref="E29:F29"/>
    <mergeCell ref="H29:I29"/>
    <mergeCell ref="J29:K29"/>
    <mergeCell ref="L29:M29"/>
    <mergeCell ref="N29:O29"/>
    <mergeCell ref="P29:Q29"/>
    <mergeCell ref="R29:S29"/>
    <mergeCell ref="T29:U29"/>
    <mergeCell ref="V29:W29"/>
    <mergeCell ref="L63:AL63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J161:P161"/>
    <mergeCell ref="Q161:W161"/>
    <mergeCell ref="X161:AA161"/>
    <mergeCell ref="AB161:AD161"/>
    <mergeCell ref="AE161:AG161"/>
    <mergeCell ref="AH161:AL161"/>
    <mergeCell ref="AM161:AS161"/>
    <mergeCell ref="AT161:AV161"/>
    <mergeCell ref="AW161:AY161"/>
    <mergeCell ref="J162:M162"/>
    <mergeCell ref="Q162:T162"/>
    <mergeCell ref="AH162:AI162"/>
    <mergeCell ref="AM162:AP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95:E296"/>
    <mergeCell ref="E297:E298"/>
    <mergeCell ref="E299:E300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29:E330"/>
    <mergeCell ref="E331:E332"/>
    <mergeCell ref="E333:E334"/>
    <mergeCell ref="E335:E336"/>
    <mergeCell ref="E337:E338"/>
    <mergeCell ref="E339:E340"/>
    <mergeCell ref="E341:E342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31:G332"/>
    <mergeCell ref="G333:G334"/>
    <mergeCell ref="G335:G336"/>
    <mergeCell ref="G337:G338"/>
    <mergeCell ref="G339:G340"/>
    <mergeCell ref="G341:G342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295:H296"/>
    <mergeCell ref="H297:H298"/>
    <mergeCell ref="H299:H300"/>
    <mergeCell ref="H301:H302"/>
    <mergeCell ref="H303:H304"/>
    <mergeCell ref="H305:H306"/>
    <mergeCell ref="H307:H308"/>
    <mergeCell ref="H309:H310"/>
    <mergeCell ref="H311:H312"/>
    <mergeCell ref="H313:H314"/>
    <mergeCell ref="H315:H316"/>
    <mergeCell ref="H317:H318"/>
    <mergeCell ref="H319:H320"/>
    <mergeCell ref="H321:H322"/>
    <mergeCell ref="H323:H324"/>
    <mergeCell ref="H325:H326"/>
    <mergeCell ref="H327:H328"/>
    <mergeCell ref="H329:H330"/>
    <mergeCell ref="H331:H332"/>
    <mergeCell ref="H333:H334"/>
    <mergeCell ref="H335:H336"/>
    <mergeCell ref="H337:H338"/>
    <mergeCell ref="H339:H340"/>
    <mergeCell ref="H341:H342"/>
    <mergeCell ref="I161:I162"/>
    <mergeCell ref="I163:I164"/>
    <mergeCell ref="I165:I166"/>
    <mergeCell ref="I167:I168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J295:J296"/>
    <mergeCell ref="J297:J298"/>
    <mergeCell ref="J299:J300"/>
    <mergeCell ref="J301:J302"/>
    <mergeCell ref="J303:J304"/>
    <mergeCell ref="K295:K296"/>
    <mergeCell ref="K297:K298"/>
    <mergeCell ref="K299:K300"/>
    <mergeCell ref="K301:K302"/>
    <mergeCell ref="K303:K304"/>
    <mergeCell ref="L64:L65"/>
    <mergeCell ref="M64:M65"/>
    <mergeCell ref="N64:N65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N181:N182"/>
    <mergeCell ref="N183:N184"/>
    <mergeCell ref="O163:O164"/>
    <mergeCell ref="O165:O166"/>
    <mergeCell ref="O167:O168"/>
    <mergeCell ref="O169:O170"/>
    <mergeCell ref="O171:O172"/>
    <mergeCell ref="O173:O174"/>
    <mergeCell ref="O175:O176"/>
    <mergeCell ref="O177:O178"/>
    <mergeCell ref="O179:O180"/>
    <mergeCell ref="O181:O182"/>
    <mergeCell ref="O183:O184"/>
    <mergeCell ref="P163:P164"/>
    <mergeCell ref="P165:P166"/>
    <mergeCell ref="P167:P168"/>
    <mergeCell ref="P169:P170"/>
    <mergeCell ref="P171:P172"/>
    <mergeCell ref="P173:P174"/>
    <mergeCell ref="P175:P176"/>
    <mergeCell ref="P177:P178"/>
    <mergeCell ref="P179:P180"/>
    <mergeCell ref="P181:P182"/>
    <mergeCell ref="P183:P184"/>
    <mergeCell ref="U163:U164"/>
    <mergeCell ref="U165:U166"/>
    <mergeCell ref="U167:U168"/>
    <mergeCell ref="U169:U170"/>
    <mergeCell ref="U171:U172"/>
    <mergeCell ref="U173:U174"/>
    <mergeCell ref="U175:U176"/>
    <mergeCell ref="U177:U178"/>
    <mergeCell ref="U179:U180"/>
    <mergeCell ref="U181:U182"/>
    <mergeCell ref="U183:U184"/>
    <mergeCell ref="V163:V164"/>
    <mergeCell ref="V165:V166"/>
    <mergeCell ref="V167:V168"/>
    <mergeCell ref="V169:V170"/>
    <mergeCell ref="V171:V172"/>
    <mergeCell ref="V173:V174"/>
    <mergeCell ref="V175:V176"/>
    <mergeCell ref="V177:V178"/>
    <mergeCell ref="V179:V180"/>
    <mergeCell ref="V181:V182"/>
    <mergeCell ref="V183:V184"/>
    <mergeCell ref="W163:W164"/>
    <mergeCell ref="W165:W166"/>
    <mergeCell ref="W167:W168"/>
    <mergeCell ref="W169:W170"/>
    <mergeCell ref="W171:W172"/>
    <mergeCell ref="W173:W174"/>
    <mergeCell ref="W175:W176"/>
    <mergeCell ref="W177:W178"/>
    <mergeCell ref="W179:W180"/>
    <mergeCell ref="W181:W182"/>
    <mergeCell ref="W183:W184"/>
    <mergeCell ref="X3:X4"/>
    <mergeCell ref="X29:X30"/>
    <mergeCell ref="Y3:Y4"/>
    <mergeCell ref="Y29:Y30"/>
    <mergeCell ref="Y163:Y164"/>
    <mergeCell ref="Y165:Y166"/>
    <mergeCell ref="Y167:Y168"/>
    <mergeCell ref="Y169:Y170"/>
    <mergeCell ref="Y171:Y172"/>
    <mergeCell ref="Y173:Y174"/>
    <mergeCell ref="Y175:Y176"/>
    <mergeCell ref="Y177:Y178"/>
    <mergeCell ref="Y179:Y180"/>
    <mergeCell ref="Y181:Y182"/>
    <mergeCell ref="Y183:Y184"/>
    <mergeCell ref="Z3:Z4"/>
    <mergeCell ref="Z29:Z30"/>
    <mergeCell ref="Z163:Z164"/>
    <mergeCell ref="Z165:Z166"/>
    <mergeCell ref="Z167:Z168"/>
    <mergeCell ref="Z169:Z170"/>
    <mergeCell ref="Z171:Z172"/>
    <mergeCell ref="Z173:Z174"/>
    <mergeCell ref="Z175:Z176"/>
    <mergeCell ref="Z177:Z178"/>
    <mergeCell ref="Z179:Z180"/>
    <mergeCell ref="Z181:Z182"/>
    <mergeCell ref="Z183:Z184"/>
    <mergeCell ref="AA3:AA4"/>
    <mergeCell ref="AA29:AA30"/>
    <mergeCell ref="AA163:AA164"/>
    <mergeCell ref="AA165:AA166"/>
    <mergeCell ref="AA167:AA168"/>
    <mergeCell ref="AA169:AA170"/>
    <mergeCell ref="AA171:AA172"/>
    <mergeCell ref="AA173:AA174"/>
    <mergeCell ref="AA175:AA176"/>
    <mergeCell ref="AA177:AA178"/>
    <mergeCell ref="AA179:AA180"/>
    <mergeCell ref="AA181:AA182"/>
    <mergeCell ref="AA183:AA184"/>
    <mergeCell ref="AB163:AB164"/>
    <mergeCell ref="AB165:AB166"/>
    <mergeCell ref="AB167:AB168"/>
    <mergeCell ref="AB169:AB170"/>
    <mergeCell ref="AB171:AB172"/>
    <mergeCell ref="AB173:AB174"/>
    <mergeCell ref="AB175:AB176"/>
    <mergeCell ref="AB177:AB178"/>
    <mergeCell ref="AB179:AB180"/>
    <mergeCell ref="AB181:AB182"/>
    <mergeCell ref="AB183:AB184"/>
    <mergeCell ref="AC163:AC164"/>
    <mergeCell ref="AC165:AC166"/>
    <mergeCell ref="AC167:AC168"/>
    <mergeCell ref="AC169:AC170"/>
    <mergeCell ref="AC171:AC172"/>
    <mergeCell ref="AC173:AC174"/>
    <mergeCell ref="AC175:AC176"/>
    <mergeCell ref="AC177:AC178"/>
    <mergeCell ref="AC179:AC180"/>
    <mergeCell ref="AC181:AC182"/>
    <mergeCell ref="AC183:AC184"/>
    <mergeCell ref="AD163:AD164"/>
    <mergeCell ref="AD165:AD166"/>
    <mergeCell ref="AD167:AD168"/>
    <mergeCell ref="AD169:AD170"/>
    <mergeCell ref="AD171:AD172"/>
    <mergeCell ref="AD173:AD174"/>
    <mergeCell ref="AD175:AD176"/>
    <mergeCell ref="AD177:AD178"/>
    <mergeCell ref="AD179:AD180"/>
    <mergeCell ref="AD181:AD182"/>
    <mergeCell ref="AD183:AD184"/>
    <mergeCell ref="AE163:AE164"/>
    <mergeCell ref="AE165:AE166"/>
    <mergeCell ref="AE167:AE168"/>
    <mergeCell ref="AE169:AE170"/>
    <mergeCell ref="AE171:AE172"/>
    <mergeCell ref="AE173:AE174"/>
    <mergeCell ref="AE175:AE176"/>
    <mergeCell ref="AE177:AE178"/>
    <mergeCell ref="AE179:AE180"/>
    <mergeCell ref="AE181:AE182"/>
    <mergeCell ref="AE183:AE184"/>
    <mergeCell ref="AF163:AF164"/>
    <mergeCell ref="AF165:AF166"/>
    <mergeCell ref="AF167:AF168"/>
    <mergeCell ref="AF169:AF170"/>
    <mergeCell ref="AF171:AF172"/>
    <mergeCell ref="AF173:AF174"/>
    <mergeCell ref="AF175:AF176"/>
    <mergeCell ref="AF177:AF178"/>
    <mergeCell ref="AF179:AF180"/>
    <mergeCell ref="AF181:AF182"/>
    <mergeCell ref="AF183:AF184"/>
    <mergeCell ref="AG64:AG65"/>
    <mergeCell ref="AG163:AG164"/>
    <mergeCell ref="AG165:AG166"/>
    <mergeCell ref="AG167:AG168"/>
    <mergeCell ref="AG169:AG170"/>
    <mergeCell ref="AG171:AG172"/>
    <mergeCell ref="AG173:AG174"/>
    <mergeCell ref="AG175:AG176"/>
    <mergeCell ref="AG177:AG178"/>
    <mergeCell ref="AG179:AG180"/>
    <mergeCell ref="AG181:AG182"/>
    <mergeCell ref="AG183:AG184"/>
    <mergeCell ref="AH64:AH65"/>
    <mergeCell ref="AI64:AI65"/>
    <mergeCell ref="AJ64:AJ65"/>
    <mergeCell ref="AJ163:AJ164"/>
    <mergeCell ref="AJ165:AJ166"/>
    <mergeCell ref="AJ167:AJ168"/>
    <mergeCell ref="AJ169:AJ170"/>
    <mergeCell ref="AJ171:AJ172"/>
    <mergeCell ref="AJ173:AJ174"/>
    <mergeCell ref="AJ175:AJ176"/>
    <mergeCell ref="AJ177:AJ178"/>
    <mergeCell ref="AJ179:AJ180"/>
    <mergeCell ref="AJ181:AJ182"/>
    <mergeCell ref="AJ183:AJ184"/>
    <mergeCell ref="AK64:AK65"/>
    <mergeCell ref="AK163:AK164"/>
    <mergeCell ref="AK165:AK166"/>
    <mergeCell ref="AK167:AK168"/>
    <mergeCell ref="AK169:AK170"/>
    <mergeCell ref="AK171:AK172"/>
    <mergeCell ref="AK173:AK174"/>
    <mergeCell ref="AK175:AK176"/>
    <mergeCell ref="AK177:AK178"/>
    <mergeCell ref="AK179:AK180"/>
    <mergeCell ref="AK181:AK182"/>
    <mergeCell ref="AK183:AK184"/>
    <mergeCell ref="AL64:AL65"/>
    <mergeCell ref="AL163:AL164"/>
    <mergeCell ref="AL165:AL166"/>
    <mergeCell ref="AL167:AL168"/>
    <mergeCell ref="AL169:AL170"/>
    <mergeCell ref="AL171:AL172"/>
    <mergeCell ref="AL173:AL174"/>
    <mergeCell ref="AL175:AL176"/>
    <mergeCell ref="AL177:AL178"/>
    <mergeCell ref="AL179:AL180"/>
    <mergeCell ref="AL181:AL182"/>
    <mergeCell ref="AL183:AL184"/>
    <mergeCell ref="AQ163:AQ164"/>
    <mergeCell ref="AQ165:AQ166"/>
    <mergeCell ref="AQ167:AQ168"/>
    <mergeCell ref="AQ169:AQ170"/>
    <mergeCell ref="AQ171:AQ172"/>
    <mergeCell ref="AQ173:AQ174"/>
    <mergeCell ref="AQ175:AQ176"/>
    <mergeCell ref="AQ177:AQ178"/>
    <mergeCell ref="AQ179:AQ180"/>
    <mergeCell ref="AQ181:AQ182"/>
    <mergeCell ref="AQ183:AQ184"/>
    <mergeCell ref="AR163:AR164"/>
    <mergeCell ref="AR165:AR166"/>
    <mergeCell ref="AR167:AR168"/>
    <mergeCell ref="AR169:AR170"/>
    <mergeCell ref="AR171:AR172"/>
    <mergeCell ref="AR173:AR174"/>
    <mergeCell ref="AR175:AR176"/>
    <mergeCell ref="AR177:AR178"/>
    <mergeCell ref="AR179:AR180"/>
    <mergeCell ref="AR181:AR182"/>
    <mergeCell ref="AR183:AR184"/>
    <mergeCell ref="AS163:AS164"/>
    <mergeCell ref="AS165:AS166"/>
    <mergeCell ref="AS167:AS168"/>
    <mergeCell ref="AS169:AS170"/>
    <mergeCell ref="AS171:AS172"/>
    <mergeCell ref="AS173:AS174"/>
    <mergeCell ref="AS175:AS176"/>
    <mergeCell ref="AS177:AS178"/>
    <mergeCell ref="AS179:AS180"/>
    <mergeCell ref="AS181:AS182"/>
    <mergeCell ref="AS183:AS184"/>
    <mergeCell ref="AT163:AT164"/>
    <mergeCell ref="AT165:AT166"/>
    <mergeCell ref="AT167:AT168"/>
    <mergeCell ref="AT169:AT170"/>
    <mergeCell ref="AT171:AT172"/>
    <mergeCell ref="AT173:AT174"/>
    <mergeCell ref="AT175:AT176"/>
    <mergeCell ref="AT177:AT178"/>
    <mergeCell ref="AT179:AT180"/>
    <mergeCell ref="AT181:AT182"/>
    <mergeCell ref="AT183:AT184"/>
    <mergeCell ref="AU163:AU164"/>
    <mergeCell ref="AU165:AU166"/>
    <mergeCell ref="AU167:AU168"/>
    <mergeCell ref="AU169:AU170"/>
    <mergeCell ref="AU171:AU172"/>
    <mergeCell ref="AU173:AU174"/>
    <mergeCell ref="AU175:AU176"/>
    <mergeCell ref="AU177:AU178"/>
    <mergeCell ref="AU179:AU180"/>
    <mergeCell ref="AU181:AU182"/>
    <mergeCell ref="AU183:AU184"/>
    <mergeCell ref="AV163:AV164"/>
    <mergeCell ref="AV165:AV166"/>
    <mergeCell ref="AV167:AV168"/>
    <mergeCell ref="AV169:AV170"/>
    <mergeCell ref="AV171:AV172"/>
    <mergeCell ref="AV173:AV174"/>
    <mergeCell ref="AV175:AV176"/>
    <mergeCell ref="AV177:AV178"/>
    <mergeCell ref="AV179:AV180"/>
    <mergeCell ref="AV181:AV182"/>
    <mergeCell ref="AV183:AV184"/>
    <mergeCell ref="AW163:AW164"/>
    <mergeCell ref="AW165:AW166"/>
    <mergeCell ref="AW167:AW168"/>
    <mergeCell ref="AW169:AW170"/>
    <mergeCell ref="AW171:AW172"/>
    <mergeCell ref="AW173:AW174"/>
    <mergeCell ref="AW175:AW176"/>
    <mergeCell ref="AW177:AW178"/>
    <mergeCell ref="AW179:AW180"/>
    <mergeCell ref="AW181:AW182"/>
    <mergeCell ref="AW183:AW184"/>
    <mergeCell ref="AX163:AX164"/>
    <mergeCell ref="AX165:AX166"/>
    <mergeCell ref="AX167:AX168"/>
    <mergeCell ref="AX169:AX170"/>
    <mergeCell ref="AX171:AX172"/>
    <mergeCell ref="AX173:AX174"/>
    <mergeCell ref="AX175:AX176"/>
    <mergeCell ref="AX177:AX178"/>
    <mergeCell ref="AX179:AX180"/>
    <mergeCell ref="AX181:AX182"/>
    <mergeCell ref="AX183:AX184"/>
    <mergeCell ref="AY163:AY164"/>
    <mergeCell ref="AY165:AY166"/>
    <mergeCell ref="AY167:AY168"/>
    <mergeCell ref="AY169:AY170"/>
    <mergeCell ref="AY171:AY172"/>
    <mergeCell ref="AY173:AY174"/>
    <mergeCell ref="AY175:AY176"/>
    <mergeCell ref="AY177:AY178"/>
    <mergeCell ref="AY179:AY180"/>
    <mergeCell ref="AY181:AY182"/>
    <mergeCell ref="AY183:AY184"/>
    <mergeCell ref="AZ161:AZ162"/>
    <mergeCell ref="AZ163:AZ164"/>
    <mergeCell ref="AZ165:AZ166"/>
    <mergeCell ref="AZ167:AZ168"/>
    <mergeCell ref="AZ169:AZ170"/>
    <mergeCell ref="AZ171:AZ172"/>
    <mergeCell ref="AZ173:AZ174"/>
    <mergeCell ref="AZ175:AZ176"/>
    <mergeCell ref="AZ177:AZ178"/>
    <mergeCell ref="AZ179:AZ180"/>
    <mergeCell ref="AZ181:AZ182"/>
    <mergeCell ref="AZ183:AZ184"/>
    <mergeCell ref="BA161:BA162"/>
    <mergeCell ref="BA163:BA164"/>
    <mergeCell ref="BA165:BA166"/>
    <mergeCell ref="BA167:BA168"/>
    <mergeCell ref="BA169:BA170"/>
    <mergeCell ref="BA171:BA172"/>
    <mergeCell ref="BA173:BA174"/>
    <mergeCell ref="BA175:BA176"/>
    <mergeCell ref="BA177:BA178"/>
    <mergeCell ref="BA179:BA180"/>
    <mergeCell ref="BA181:BA182"/>
    <mergeCell ref="BA183:BA18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2"/>
  <sheetViews>
    <sheetView topLeftCell="A13" workbookViewId="0">
      <selection activeCell="A1" sqref="A1:I65536"/>
    </sheetView>
  </sheetViews>
  <sheetFormatPr defaultColWidth="9" defaultRowHeight="15.6"/>
  <sheetData>
    <row r="1" spans="1:1">
      <c r="A1" t="s">
        <v>332</v>
      </c>
    </row>
    <row r="3" spans="1:33">
      <c r="A3" t="s">
        <v>333</v>
      </c>
      <c r="B3" t="s">
        <v>274</v>
      </c>
      <c r="C3" t="s">
        <v>288</v>
      </c>
      <c r="D3" t="s">
        <v>334</v>
      </c>
      <c r="F3" t="s">
        <v>335</v>
      </c>
      <c r="H3" t="s">
        <v>336</v>
      </c>
      <c r="J3" t="s">
        <v>337</v>
      </c>
      <c r="L3" t="s">
        <v>338</v>
      </c>
      <c r="N3" t="s">
        <v>339</v>
      </c>
      <c r="P3" t="s">
        <v>340</v>
      </c>
      <c r="R3" t="s">
        <v>341</v>
      </c>
      <c r="T3" t="s">
        <v>342</v>
      </c>
      <c r="V3" t="s">
        <v>343</v>
      </c>
      <c r="X3" t="s">
        <v>344</v>
      </c>
      <c r="Z3" t="s">
        <v>345</v>
      </c>
      <c r="AB3" t="s">
        <v>346</v>
      </c>
      <c r="AD3" t="s">
        <v>347</v>
      </c>
      <c r="AE3" t="s">
        <v>348</v>
      </c>
      <c r="AF3" t="s">
        <v>274</v>
      </c>
      <c r="AG3" t="s">
        <v>288</v>
      </c>
    </row>
    <row r="4" spans="4:29">
      <c r="D4" t="s">
        <v>349</v>
      </c>
      <c r="E4" t="s">
        <v>350</v>
      </c>
      <c r="F4" t="s">
        <v>349</v>
      </c>
      <c r="G4" t="s">
        <v>350</v>
      </c>
      <c r="H4" t="s">
        <v>349</v>
      </c>
      <c r="I4" t="s">
        <v>350</v>
      </c>
      <c r="J4" t="s">
        <v>349</v>
      </c>
      <c r="K4" t="s">
        <v>350</v>
      </c>
      <c r="L4" t="s">
        <v>349</v>
      </c>
      <c r="M4" t="s">
        <v>350</v>
      </c>
      <c r="N4" t="s">
        <v>349</v>
      </c>
      <c r="O4" t="s">
        <v>350</v>
      </c>
      <c r="P4" t="s">
        <v>349</v>
      </c>
      <c r="Q4" t="s">
        <v>350</v>
      </c>
      <c r="R4" t="s">
        <v>349</v>
      </c>
      <c r="S4" t="s">
        <v>350</v>
      </c>
      <c r="T4" t="s">
        <v>349</v>
      </c>
      <c r="U4" t="s">
        <v>350</v>
      </c>
      <c r="V4" t="s">
        <v>349</v>
      </c>
      <c r="W4" t="s">
        <v>350</v>
      </c>
      <c r="X4" t="s">
        <v>349</v>
      </c>
      <c r="Y4" t="s">
        <v>350</v>
      </c>
      <c r="Z4" t="s">
        <v>349</v>
      </c>
      <c r="AA4" t="s">
        <v>350</v>
      </c>
      <c r="AB4" t="s">
        <v>349</v>
      </c>
      <c r="AC4" t="s">
        <v>350</v>
      </c>
    </row>
    <row r="5" spans="1:33">
      <c r="A5" t="s">
        <v>229</v>
      </c>
      <c r="B5">
        <v>152</v>
      </c>
      <c r="C5">
        <v>1</v>
      </c>
      <c r="D5">
        <v>6</v>
      </c>
      <c r="E5">
        <v>7</v>
      </c>
      <c r="H5">
        <v>9</v>
      </c>
      <c r="I5">
        <v>9</v>
      </c>
      <c r="J5">
        <v>5</v>
      </c>
      <c r="K5">
        <v>9</v>
      </c>
      <c r="L5">
        <v>9</v>
      </c>
      <c r="N5">
        <v>6</v>
      </c>
      <c r="O5">
        <v>6</v>
      </c>
      <c r="P5">
        <v>6</v>
      </c>
      <c r="Q5">
        <v>9</v>
      </c>
      <c r="R5">
        <v>7</v>
      </c>
      <c r="S5">
        <v>4</v>
      </c>
      <c r="T5">
        <v>5</v>
      </c>
      <c r="V5">
        <v>7</v>
      </c>
      <c r="W5">
        <v>9</v>
      </c>
      <c r="X5">
        <v>3</v>
      </c>
      <c r="Y5">
        <v>9</v>
      </c>
      <c r="Z5">
        <v>7</v>
      </c>
      <c r="AA5">
        <v>7</v>
      </c>
      <c r="AB5">
        <v>4</v>
      </c>
      <c r="AC5">
        <v>7</v>
      </c>
      <c r="AD5">
        <v>76</v>
      </c>
      <c r="AE5">
        <v>76</v>
      </c>
      <c r="AF5">
        <v>152</v>
      </c>
      <c r="AG5">
        <v>1</v>
      </c>
    </row>
    <row r="6" spans="1:33">
      <c r="A6" t="s">
        <v>302</v>
      </c>
      <c r="B6">
        <v>119</v>
      </c>
      <c r="C6">
        <v>2</v>
      </c>
      <c r="D6">
        <v>5</v>
      </c>
      <c r="E6">
        <v>3</v>
      </c>
      <c r="F6">
        <v>5</v>
      </c>
      <c r="G6">
        <v>5</v>
      </c>
      <c r="H6">
        <v>3</v>
      </c>
      <c r="I6">
        <v>5</v>
      </c>
      <c r="J6">
        <v>4</v>
      </c>
      <c r="K6">
        <v>7</v>
      </c>
      <c r="L6">
        <v>6</v>
      </c>
      <c r="N6">
        <v>4</v>
      </c>
      <c r="O6">
        <v>2</v>
      </c>
      <c r="P6">
        <v>9</v>
      </c>
      <c r="Q6">
        <v>2</v>
      </c>
      <c r="R6">
        <v>9</v>
      </c>
      <c r="S6">
        <v>3</v>
      </c>
      <c r="T6">
        <v>2</v>
      </c>
      <c r="W6">
        <v>4</v>
      </c>
      <c r="X6">
        <v>1</v>
      </c>
      <c r="Y6">
        <v>7</v>
      </c>
      <c r="Z6">
        <v>4</v>
      </c>
      <c r="AB6">
        <v>9</v>
      </c>
      <c r="AC6">
        <v>6</v>
      </c>
      <c r="AD6">
        <v>68</v>
      </c>
      <c r="AE6">
        <v>51</v>
      </c>
      <c r="AF6">
        <v>119</v>
      </c>
      <c r="AG6">
        <v>2</v>
      </c>
    </row>
    <row r="7" spans="1:33">
      <c r="A7" t="s">
        <v>195</v>
      </c>
      <c r="B7">
        <v>69</v>
      </c>
      <c r="C7">
        <v>3</v>
      </c>
      <c r="D7">
        <v>9</v>
      </c>
      <c r="E7">
        <v>9</v>
      </c>
      <c r="F7">
        <v>7</v>
      </c>
      <c r="H7">
        <v>7</v>
      </c>
      <c r="J7">
        <v>6</v>
      </c>
      <c r="L7">
        <v>7</v>
      </c>
      <c r="W7">
        <v>6</v>
      </c>
      <c r="AD7">
        <v>45</v>
      </c>
      <c r="AE7">
        <v>24</v>
      </c>
      <c r="AF7">
        <v>69</v>
      </c>
      <c r="AG7">
        <v>3</v>
      </c>
    </row>
    <row r="8" spans="1:33">
      <c r="A8" t="s">
        <v>211</v>
      </c>
      <c r="B8">
        <v>64</v>
      </c>
      <c r="C8">
        <v>4</v>
      </c>
      <c r="E8">
        <v>4</v>
      </c>
      <c r="G8">
        <v>9</v>
      </c>
      <c r="H8">
        <v>1</v>
      </c>
      <c r="I8">
        <v>4</v>
      </c>
      <c r="J8">
        <v>4</v>
      </c>
      <c r="S8">
        <v>5</v>
      </c>
      <c r="T8">
        <v>1</v>
      </c>
      <c r="V8">
        <v>5</v>
      </c>
      <c r="X8">
        <v>5</v>
      </c>
      <c r="Y8">
        <v>4</v>
      </c>
      <c r="Z8">
        <v>9</v>
      </c>
      <c r="AA8">
        <v>3</v>
      </c>
      <c r="AC8">
        <v>5</v>
      </c>
      <c r="AD8">
        <v>30</v>
      </c>
      <c r="AE8">
        <v>34</v>
      </c>
      <c r="AF8">
        <v>64</v>
      </c>
      <c r="AG8">
        <v>4</v>
      </c>
    </row>
    <row r="9" spans="1:33">
      <c r="A9" t="s">
        <v>214</v>
      </c>
      <c r="B9">
        <v>55</v>
      </c>
      <c r="C9">
        <v>5</v>
      </c>
      <c r="D9">
        <v>2</v>
      </c>
      <c r="F9">
        <v>6</v>
      </c>
      <c r="G9">
        <v>7</v>
      </c>
      <c r="I9">
        <v>3</v>
      </c>
      <c r="L9">
        <v>2</v>
      </c>
      <c r="R9">
        <v>3</v>
      </c>
      <c r="S9">
        <v>9</v>
      </c>
      <c r="T9">
        <v>9</v>
      </c>
      <c r="V9">
        <v>3</v>
      </c>
      <c r="Z9">
        <v>5</v>
      </c>
      <c r="AB9">
        <v>6</v>
      </c>
      <c r="AD9">
        <v>36</v>
      </c>
      <c r="AE9">
        <v>19</v>
      </c>
      <c r="AF9">
        <v>55</v>
      </c>
      <c r="AG9">
        <v>5</v>
      </c>
    </row>
    <row r="10" spans="1:33">
      <c r="A10" t="s">
        <v>351</v>
      </c>
      <c r="B10">
        <v>51</v>
      </c>
      <c r="C10">
        <v>6</v>
      </c>
      <c r="D10">
        <v>3</v>
      </c>
      <c r="G10">
        <v>4</v>
      </c>
      <c r="H10">
        <v>5</v>
      </c>
      <c r="N10">
        <v>7</v>
      </c>
      <c r="O10">
        <v>5</v>
      </c>
      <c r="Q10">
        <v>6</v>
      </c>
      <c r="R10">
        <v>4</v>
      </c>
      <c r="S10">
        <v>7</v>
      </c>
      <c r="T10">
        <v>5</v>
      </c>
      <c r="X10">
        <v>2</v>
      </c>
      <c r="AC10">
        <v>3</v>
      </c>
      <c r="AD10">
        <v>26</v>
      </c>
      <c r="AE10">
        <v>25</v>
      </c>
      <c r="AF10">
        <v>51</v>
      </c>
      <c r="AG10">
        <v>6</v>
      </c>
    </row>
    <row r="11" spans="1:33">
      <c r="A11" t="s">
        <v>131</v>
      </c>
      <c r="B11">
        <v>49</v>
      </c>
      <c r="C11">
        <v>7</v>
      </c>
      <c r="D11">
        <v>7</v>
      </c>
      <c r="E11">
        <v>5</v>
      </c>
      <c r="G11">
        <v>7</v>
      </c>
      <c r="N11">
        <v>3</v>
      </c>
      <c r="T11">
        <v>4</v>
      </c>
      <c r="AB11">
        <v>7</v>
      </c>
      <c r="AC11">
        <v>9</v>
      </c>
      <c r="AD11">
        <v>21</v>
      </c>
      <c r="AE11">
        <v>28</v>
      </c>
      <c r="AF11">
        <v>49</v>
      </c>
      <c r="AG11">
        <v>7</v>
      </c>
    </row>
    <row r="12" spans="1:33">
      <c r="A12" t="s">
        <v>198</v>
      </c>
      <c r="B12">
        <v>49</v>
      </c>
      <c r="C12">
        <v>8</v>
      </c>
      <c r="N12">
        <v>9</v>
      </c>
      <c r="O12">
        <v>3</v>
      </c>
      <c r="P12">
        <v>3</v>
      </c>
      <c r="R12">
        <v>6</v>
      </c>
      <c r="S12">
        <v>2</v>
      </c>
      <c r="T12">
        <v>6</v>
      </c>
      <c r="X12">
        <v>6</v>
      </c>
      <c r="Y12">
        <v>3</v>
      </c>
      <c r="Z12">
        <v>5</v>
      </c>
      <c r="AA12">
        <v>6</v>
      </c>
      <c r="AD12">
        <v>35</v>
      </c>
      <c r="AE12">
        <v>14</v>
      </c>
      <c r="AF12">
        <v>49</v>
      </c>
      <c r="AG12">
        <v>8</v>
      </c>
    </row>
    <row r="13" spans="1:33">
      <c r="A13" t="s">
        <v>213</v>
      </c>
      <c r="B13">
        <v>47</v>
      </c>
      <c r="C13">
        <v>9</v>
      </c>
      <c r="H13">
        <v>6</v>
      </c>
      <c r="I13">
        <v>4</v>
      </c>
      <c r="L13">
        <v>3</v>
      </c>
      <c r="N13">
        <v>5</v>
      </c>
      <c r="P13">
        <v>2</v>
      </c>
      <c r="Q13">
        <v>5</v>
      </c>
      <c r="R13">
        <v>5</v>
      </c>
      <c r="S13">
        <v>3</v>
      </c>
      <c r="T13">
        <v>7</v>
      </c>
      <c r="V13">
        <v>1</v>
      </c>
      <c r="AB13">
        <v>3</v>
      </c>
      <c r="AD13">
        <v>35</v>
      </c>
      <c r="AE13">
        <v>12</v>
      </c>
      <c r="AF13">
        <v>47</v>
      </c>
      <c r="AG13">
        <v>9</v>
      </c>
    </row>
    <row r="14" spans="1:33">
      <c r="A14" t="s">
        <v>74</v>
      </c>
      <c r="B14">
        <v>45</v>
      </c>
      <c r="C14">
        <v>10</v>
      </c>
      <c r="F14">
        <v>6</v>
      </c>
      <c r="I14">
        <v>1</v>
      </c>
      <c r="O14">
        <v>9</v>
      </c>
      <c r="P14">
        <v>7</v>
      </c>
      <c r="R14">
        <v>1</v>
      </c>
      <c r="S14">
        <v>6</v>
      </c>
      <c r="Y14">
        <v>6</v>
      </c>
      <c r="AA14">
        <v>9</v>
      </c>
      <c r="AD14">
        <v>14</v>
      </c>
      <c r="AE14">
        <v>31</v>
      </c>
      <c r="AF14">
        <v>45</v>
      </c>
      <c r="AG14">
        <v>10</v>
      </c>
    </row>
    <row r="15" spans="1:32">
      <c r="A15" t="s">
        <v>352</v>
      </c>
      <c r="B15">
        <v>42</v>
      </c>
      <c r="I15">
        <v>6</v>
      </c>
      <c r="J15">
        <v>6</v>
      </c>
      <c r="K15">
        <v>7</v>
      </c>
      <c r="N15">
        <v>1</v>
      </c>
      <c r="P15">
        <v>3</v>
      </c>
      <c r="W15">
        <v>5</v>
      </c>
      <c r="Y15">
        <v>9</v>
      </c>
      <c r="AA15">
        <v>5</v>
      </c>
      <c r="AD15">
        <v>10</v>
      </c>
      <c r="AE15">
        <v>32</v>
      </c>
      <c r="AF15">
        <v>42</v>
      </c>
    </row>
    <row r="16" spans="1:32">
      <c r="A16" t="s">
        <v>202</v>
      </c>
      <c r="B16">
        <v>39</v>
      </c>
      <c r="D16">
        <v>4</v>
      </c>
      <c r="H16">
        <v>4</v>
      </c>
      <c r="I16">
        <v>6</v>
      </c>
      <c r="J16">
        <v>3</v>
      </c>
      <c r="S16">
        <v>6</v>
      </c>
      <c r="V16">
        <v>2</v>
      </c>
      <c r="AC16">
        <v>4</v>
      </c>
      <c r="AD16">
        <v>19</v>
      </c>
      <c r="AE16">
        <v>20</v>
      </c>
      <c r="AF16">
        <v>39</v>
      </c>
    </row>
    <row r="17" spans="1:32">
      <c r="A17" t="s">
        <v>353</v>
      </c>
      <c r="B17">
        <v>36</v>
      </c>
      <c r="D17">
        <v>3</v>
      </c>
      <c r="E17">
        <v>1</v>
      </c>
      <c r="F17">
        <v>2</v>
      </c>
      <c r="L17">
        <v>5</v>
      </c>
      <c r="S17">
        <v>5</v>
      </c>
      <c r="V17">
        <v>9</v>
      </c>
      <c r="X17">
        <v>9</v>
      </c>
      <c r="AC17">
        <v>2</v>
      </c>
      <c r="AD17">
        <v>28</v>
      </c>
      <c r="AE17">
        <v>8</v>
      </c>
      <c r="AF17">
        <v>36</v>
      </c>
    </row>
    <row r="18" spans="1:32">
      <c r="A18" t="s">
        <v>296</v>
      </c>
      <c r="B18">
        <v>34</v>
      </c>
      <c r="E18">
        <v>3</v>
      </c>
      <c r="F18">
        <v>4</v>
      </c>
      <c r="I18">
        <v>7</v>
      </c>
      <c r="K18">
        <v>2</v>
      </c>
      <c r="L18">
        <v>4</v>
      </c>
      <c r="O18">
        <v>7</v>
      </c>
      <c r="S18">
        <v>1</v>
      </c>
      <c r="AD18">
        <v>8</v>
      </c>
      <c r="AE18">
        <v>26</v>
      </c>
      <c r="AF18">
        <v>34</v>
      </c>
    </row>
    <row r="19" spans="1:32">
      <c r="A19" t="s">
        <v>208</v>
      </c>
      <c r="B19">
        <v>34</v>
      </c>
      <c r="G19">
        <v>9</v>
      </c>
      <c r="I19">
        <v>5</v>
      </c>
      <c r="K19">
        <v>5</v>
      </c>
      <c r="L19">
        <v>3</v>
      </c>
      <c r="X19">
        <v>1</v>
      </c>
      <c r="AD19">
        <v>13</v>
      </c>
      <c r="AE19">
        <v>21</v>
      </c>
      <c r="AF19">
        <v>34</v>
      </c>
    </row>
    <row r="20" spans="1:32">
      <c r="A20" t="s">
        <v>207</v>
      </c>
      <c r="B20">
        <v>32</v>
      </c>
      <c r="J20">
        <v>2</v>
      </c>
      <c r="K20">
        <v>4</v>
      </c>
      <c r="L20">
        <v>1</v>
      </c>
      <c r="O20">
        <v>4</v>
      </c>
      <c r="Q20">
        <v>4</v>
      </c>
      <c r="W20">
        <v>2</v>
      </c>
      <c r="X20">
        <v>2</v>
      </c>
      <c r="Y20">
        <v>7</v>
      </c>
      <c r="Z20">
        <v>6</v>
      </c>
      <c r="AD20">
        <v>11</v>
      </c>
      <c r="AE20">
        <v>21</v>
      </c>
      <c r="AF20">
        <v>32</v>
      </c>
    </row>
    <row r="21" spans="1:32">
      <c r="A21" t="s">
        <v>128</v>
      </c>
      <c r="B21">
        <v>31</v>
      </c>
      <c r="E21">
        <v>2</v>
      </c>
      <c r="F21">
        <v>3</v>
      </c>
      <c r="G21">
        <v>6</v>
      </c>
      <c r="H21">
        <v>2</v>
      </c>
      <c r="L21">
        <v>5</v>
      </c>
      <c r="N21">
        <v>1</v>
      </c>
      <c r="O21">
        <v>1</v>
      </c>
      <c r="P21">
        <v>4</v>
      </c>
      <c r="R21">
        <v>2</v>
      </c>
      <c r="AB21">
        <v>5</v>
      </c>
      <c r="AD21">
        <v>22</v>
      </c>
      <c r="AE21">
        <v>9</v>
      </c>
      <c r="AF21">
        <v>31</v>
      </c>
    </row>
    <row r="22" spans="1:32">
      <c r="A22" t="s">
        <v>191</v>
      </c>
      <c r="B22">
        <v>31</v>
      </c>
      <c r="F22">
        <v>9</v>
      </c>
      <c r="G22">
        <v>3</v>
      </c>
      <c r="S22">
        <v>1</v>
      </c>
      <c r="V22">
        <v>6</v>
      </c>
      <c r="X22">
        <v>7</v>
      </c>
      <c r="Y22">
        <v>5</v>
      </c>
      <c r="AD22">
        <v>22</v>
      </c>
      <c r="AE22">
        <v>9</v>
      </c>
      <c r="AF22">
        <v>31</v>
      </c>
    </row>
    <row r="23" spans="1:32">
      <c r="A23" t="s">
        <v>129</v>
      </c>
      <c r="B23">
        <v>26</v>
      </c>
      <c r="E23">
        <v>6</v>
      </c>
      <c r="I23">
        <v>7</v>
      </c>
      <c r="L23">
        <v>6</v>
      </c>
      <c r="P23">
        <v>2</v>
      </c>
      <c r="AD23">
        <v>8</v>
      </c>
      <c r="AE23">
        <v>18</v>
      </c>
      <c r="AF23">
        <v>26</v>
      </c>
    </row>
    <row r="24" spans="1:32">
      <c r="A24" t="s">
        <v>209</v>
      </c>
      <c r="B24">
        <v>25</v>
      </c>
      <c r="D24">
        <v>1</v>
      </c>
      <c r="E24">
        <v>2</v>
      </c>
      <c r="K24">
        <v>3</v>
      </c>
      <c r="Q24">
        <v>5</v>
      </c>
      <c r="S24">
        <v>4</v>
      </c>
      <c r="AB24">
        <v>1</v>
      </c>
      <c r="AD24">
        <v>6</v>
      </c>
      <c r="AE24">
        <v>19</v>
      </c>
      <c r="AF24">
        <v>25</v>
      </c>
    </row>
    <row r="25" spans="1:32">
      <c r="A25" t="s">
        <v>354</v>
      </c>
      <c r="B25">
        <v>24</v>
      </c>
      <c r="F25">
        <v>9</v>
      </c>
      <c r="H25">
        <v>9</v>
      </c>
      <c r="AD25">
        <v>18</v>
      </c>
      <c r="AE25">
        <v>6</v>
      </c>
      <c r="AF25">
        <v>24</v>
      </c>
    </row>
    <row r="26" spans="1:32">
      <c r="A26" t="s">
        <v>264</v>
      </c>
      <c r="B26">
        <v>23</v>
      </c>
      <c r="D26">
        <v>5</v>
      </c>
      <c r="N26">
        <v>9</v>
      </c>
      <c r="T26">
        <v>6</v>
      </c>
      <c r="AB26">
        <v>2</v>
      </c>
      <c r="AD26">
        <v>23</v>
      </c>
      <c r="AE26">
        <v>0</v>
      </c>
      <c r="AF26">
        <v>23</v>
      </c>
    </row>
    <row r="27" spans="1:32">
      <c r="A27" t="s">
        <v>126</v>
      </c>
      <c r="B27">
        <v>21</v>
      </c>
      <c r="F27">
        <v>7</v>
      </c>
      <c r="G27">
        <v>3</v>
      </c>
      <c r="P27">
        <v>1</v>
      </c>
      <c r="Q27">
        <v>6</v>
      </c>
      <c r="AD27">
        <v>8</v>
      </c>
      <c r="AE27">
        <v>13</v>
      </c>
      <c r="AF27">
        <v>21</v>
      </c>
    </row>
    <row r="28" spans="1:32">
      <c r="A28" t="s">
        <v>203</v>
      </c>
      <c r="B28">
        <v>17</v>
      </c>
      <c r="H28">
        <v>2</v>
      </c>
      <c r="Y28">
        <v>6</v>
      </c>
      <c r="AA28">
        <v>9</v>
      </c>
      <c r="AD28">
        <v>2</v>
      </c>
      <c r="AE28">
        <v>15</v>
      </c>
      <c r="AF28">
        <v>17</v>
      </c>
    </row>
    <row r="29" spans="1:32">
      <c r="A29" t="s">
        <v>132</v>
      </c>
      <c r="B29">
        <v>17</v>
      </c>
      <c r="V29">
        <v>4</v>
      </c>
      <c r="X29">
        <v>4</v>
      </c>
      <c r="Y29">
        <v>5</v>
      </c>
      <c r="AA29">
        <v>4</v>
      </c>
      <c r="AD29">
        <v>8</v>
      </c>
      <c r="AE29">
        <v>9</v>
      </c>
      <c r="AF29">
        <v>17</v>
      </c>
    </row>
    <row r="30" spans="1:32">
      <c r="A30" t="s">
        <v>355</v>
      </c>
      <c r="B30">
        <v>16</v>
      </c>
      <c r="F30">
        <v>3</v>
      </c>
      <c r="I30">
        <v>1</v>
      </c>
      <c r="W30">
        <v>5</v>
      </c>
      <c r="Y30">
        <v>4</v>
      </c>
      <c r="Z30">
        <v>3</v>
      </c>
      <c r="AD30">
        <v>6</v>
      </c>
      <c r="AE30">
        <v>10</v>
      </c>
      <c r="AF30">
        <v>16</v>
      </c>
    </row>
    <row r="31" spans="1:32">
      <c r="A31" t="s">
        <v>219</v>
      </c>
      <c r="B31">
        <v>16</v>
      </c>
      <c r="H31">
        <v>7</v>
      </c>
      <c r="J31">
        <v>9</v>
      </c>
      <c r="AD31">
        <v>16</v>
      </c>
      <c r="AE31">
        <v>0</v>
      </c>
      <c r="AF31">
        <v>16</v>
      </c>
    </row>
    <row r="32" spans="1:32">
      <c r="A32" t="s">
        <v>199</v>
      </c>
      <c r="B32">
        <v>15</v>
      </c>
      <c r="F32">
        <v>1</v>
      </c>
      <c r="G32">
        <v>2</v>
      </c>
      <c r="N32">
        <v>4</v>
      </c>
      <c r="P32">
        <v>7</v>
      </c>
      <c r="R32">
        <v>1</v>
      </c>
      <c r="AD32">
        <v>13</v>
      </c>
      <c r="AE32">
        <v>2</v>
      </c>
      <c r="AF32">
        <v>15</v>
      </c>
    </row>
    <row r="33" spans="1:32">
      <c r="A33" t="s">
        <v>212</v>
      </c>
      <c r="B33">
        <v>13</v>
      </c>
      <c r="G33">
        <v>1</v>
      </c>
      <c r="J33">
        <v>7</v>
      </c>
      <c r="O33">
        <v>4</v>
      </c>
      <c r="AC33">
        <v>1</v>
      </c>
      <c r="AD33">
        <v>7</v>
      </c>
      <c r="AE33">
        <v>6</v>
      </c>
      <c r="AF33">
        <v>13</v>
      </c>
    </row>
    <row r="34" spans="1:32">
      <c r="A34" t="s">
        <v>194</v>
      </c>
      <c r="B34">
        <v>12</v>
      </c>
      <c r="T34">
        <v>3</v>
      </c>
      <c r="Z34">
        <v>2</v>
      </c>
      <c r="AA34">
        <v>7</v>
      </c>
      <c r="AD34">
        <v>5</v>
      </c>
      <c r="AE34">
        <v>7</v>
      </c>
      <c r="AF34">
        <v>12</v>
      </c>
    </row>
    <row r="35" spans="1:32">
      <c r="A35" t="s">
        <v>123</v>
      </c>
      <c r="B35">
        <v>12</v>
      </c>
      <c r="S35">
        <v>2</v>
      </c>
      <c r="W35">
        <v>3</v>
      </c>
      <c r="AD35">
        <v>7</v>
      </c>
      <c r="AE35">
        <v>5</v>
      </c>
      <c r="AF35">
        <v>12</v>
      </c>
    </row>
    <row r="36" spans="1:32">
      <c r="A36" t="s">
        <v>169</v>
      </c>
      <c r="B36">
        <v>11</v>
      </c>
      <c r="D36">
        <v>1</v>
      </c>
      <c r="W36">
        <v>7</v>
      </c>
      <c r="AD36">
        <v>4</v>
      </c>
      <c r="AE36">
        <v>7</v>
      </c>
      <c r="AF36">
        <v>11</v>
      </c>
    </row>
    <row r="37" spans="1:32">
      <c r="A37" t="s">
        <v>201</v>
      </c>
      <c r="B37">
        <v>10</v>
      </c>
      <c r="H37">
        <v>1</v>
      </c>
      <c r="N37">
        <v>2</v>
      </c>
      <c r="Z37">
        <v>1</v>
      </c>
      <c r="AA37">
        <v>5</v>
      </c>
      <c r="AD37">
        <v>5</v>
      </c>
      <c r="AE37">
        <v>5</v>
      </c>
      <c r="AF37">
        <v>10</v>
      </c>
    </row>
    <row r="38" spans="1:32">
      <c r="A38" t="s">
        <v>298</v>
      </c>
      <c r="B38">
        <v>9</v>
      </c>
      <c r="F38">
        <v>2</v>
      </c>
      <c r="Q38">
        <v>7</v>
      </c>
      <c r="AD38">
        <v>2</v>
      </c>
      <c r="AE38">
        <v>7</v>
      </c>
      <c r="AF38">
        <v>9</v>
      </c>
    </row>
    <row r="39" spans="1:32">
      <c r="A39" t="s">
        <v>193</v>
      </c>
      <c r="B39">
        <v>8</v>
      </c>
      <c r="G39">
        <v>1</v>
      </c>
      <c r="L39">
        <v>2</v>
      </c>
      <c r="P39">
        <v>5</v>
      </c>
      <c r="AD39">
        <v>7</v>
      </c>
      <c r="AE39">
        <v>1</v>
      </c>
      <c r="AF39">
        <v>8</v>
      </c>
    </row>
    <row r="40" spans="1:32">
      <c r="A40" t="s">
        <v>216</v>
      </c>
      <c r="B40">
        <v>7</v>
      </c>
      <c r="F40">
        <v>1</v>
      </c>
      <c r="H40">
        <v>5</v>
      </c>
      <c r="J40">
        <v>1</v>
      </c>
      <c r="AD40">
        <v>7</v>
      </c>
      <c r="AE40">
        <v>0</v>
      </c>
      <c r="AF40">
        <v>7</v>
      </c>
    </row>
    <row r="41" spans="1:32">
      <c r="A41" t="s">
        <v>196</v>
      </c>
      <c r="B41">
        <v>6</v>
      </c>
      <c r="E41">
        <v>1</v>
      </c>
      <c r="J41">
        <v>5</v>
      </c>
      <c r="AD41">
        <v>5</v>
      </c>
      <c r="AE41">
        <v>1</v>
      </c>
      <c r="AF41">
        <v>6</v>
      </c>
    </row>
    <row r="42" spans="1:32">
      <c r="A42" t="s">
        <v>127</v>
      </c>
      <c r="B42">
        <v>5</v>
      </c>
      <c r="P42">
        <v>4</v>
      </c>
      <c r="W42">
        <v>1</v>
      </c>
      <c r="AD42">
        <v>4</v>
      </c>
      <c r="AE42">
        <v>1</v>
      </c>
      <c r="AF42">
        <v>5</v>
      </c>
    </row>
    <row r="43" spans="1:32">
      <c r="A43" t="s">
        <v>133</v>
      </c>
      <c r="B43">
        <v>3</v>
      </c>
      <c r="J43">
        <v>3</v>
      </c>
      <c r="AD43">
        <v>3</v>
      </c>
      <c r="AE43">
        <v>0</v>
      </c>
      <c r="AF43">
        <v>3</v>
      </c>
    </row>
    <row r="44" spans="1:32">
      <c r="A44" t="s">
        <v>138</v>
      </c>
      <c r="B44">
        <v>3</v>
      </c>
      <c r="Q44">
        <v>3</v>
      </c>
      <c r="AD44">
        <v>0</v>
      </c>
      <c r="AE44">
        <v>3</v>
      </c>
      <c r="AF44">
        <v>3</v>
      </c>
    </row>
    <row r="45" spans="1:32">
      <c r="A45" t="s">
        <v>356</v>
      </c>
      <c r="B45">
        <v>3</v>
      </c>
      <c r="AD45">
        <v>0</v>
      </c>
      <c r="AE45">
        <v>3</v>
      </c>
      <c r="AF45">
        <v>3</v>
      </c>
    </row>
    <row r="46" spans="1:32">
      <c r="A46" t="s">
        <v>220</v>
      </c>
      <c r="B46">
        <v>2</v>
      </c>
      <c r="I46">
        <v>2</v>
      </c>
      <c r="AD46">
        <v>0</v>
      </c>
      <c r="AE46">
        <v>2</v>
      </c>
      <c r="AF46">
        <v>2</v>
      </c>
    </row>
    <row r="47" spans="1:32">
      <c r="A47" t="s">
        <v>357</v>
      </c>
      <c r="B47">
        <v>0</v>
      </c>
      <c r="AD47">
        <v>0</v>
      </c>
      <c r="AE47">
        <v>0</v>
      </c>
      <c r="AF47">
        <v>0</v>
      </c>
    </row>
    <row r="48" spans="1:32">
      <c r="A48" t="s">
        <v>210</v>
      </c>
      <c r="B48">
        <v>0</v>
      </c>
      <c r="AD48">
        <v>0</v>
      </c>
      <c r="AE48">
        <v>0</v>
      </c>
      <c r="AF48">
        <v>0</v>
      </c>
    </row>
    <row r="49" spans="1:32">
      <c r="A49" t="s">
        <v>358</v>
      </c>
      <c r="B49">
        <v>0</v>
      </c>
      <c r="C49" t="s">
        <v>130</v>
      </c>
      <c r="D49">
        <v>0</v>
      </c>
      <c r="AD49">
        <v>0</v>
      </c>
      <c r="AE49">
        <v>0</v>
      </c>
      <c r="AF49">
        <v>0</v>
      </c>
    </row>
    <row r="50" spans="1:32">
      <c r="A50" t="s">
        <v>125</v>
      </c>
      <c r="B50">
        <v>0</v>
      </c>
      <c r="C50" t="s">
        <v>120</v>
      </c>
      <c r="D50">
        <v>0</v>
      </c>
      <c r="AD50">
        <v>0</v>
      </c>
      <c r="AE50">
        <v>0</v>
      </c>
      <c r="AF50">
        <v>0</v>
      </c>
    </row>
    <row r="51" spans="30:32">
      <c r="AD51">
        <v>0</v>
      </c>
      <c r="AE51">
        <v>0</v>
      </c>
      <c r="AF51">
        <v>0</v>
      </c>
    </row>
    <row r="52" spans="30:32">
      <c r="AD52">
        <v>0</v>
      </c>
      <c r="AE52">
        <v>0</v>
      </c>
      <c r="AF52">
        <v>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</vt:lpstr>
      <vt:lpstr>初中</vt:lpstr>
      <vt:lpstr>高中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ty1</dc:creator>
  <cp:lastModifiedBy>仙物</cp:lastModifiedBy>
  <dcterms:created xsi:type="dcterms:W3CDTF">1996-12-28T09:32:00Z</dcterms:created>
  <cp:lastPrinted>2017-06-04T15:29:00Z</cp:lastPrinted>
  <dcterms:modified xsi:type="dcterms:W3CDTF">2024-12-30T06:52:24Z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D878D14959DB48EEA23ADA6AD8333701</vt:lpwstr>
  </property>
</Properties>
</file>